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G:\共有ドライブ\理_05総務課_人事係\10任免\30TA・RA・AA\01.（学生用）採用・給与関係様式\2026年度用（案）\広報室依頼\"/>
    </mc:Choice>
  </mc:AlternateContent>
  <xr:revisionPtr revIDLastSave="0" documentId="13_ncr:1_{1853E61C-3285-41EB-9C1E-6914CB15C51E}" xr6:coauthVersionLast="47" xr6:coauthVersionMax="47" xr10:uidLastSave="{00000000-0000-0000-0000-000000000000}"/>
  <bookViews>
    <workbookView xWindow="585" yWindow="825" windowWidth="20100" windowHeight="14475" tabRatio="814" activeTab="1" xr2:uid="{00000000-000D-0000-FFFF-FFFF00000000}"/>
  </bookViews>
  <sheets>
    <sheet name="Time Sheet(Print)" sheetId="42" r:id="rId1"/>
    <sheet name="Example" sheetId="41" r:id="rId2"/>
    <sheet name="Apr" sheetId="29" r:id="rId3"/>
    <sheet name="May" sheetId="43" r:id="rId4"/>
    <sheet name="Jun" sheetId="44" r:id="rId5"/>
    <sheet name="Jul" sheetId="45" r:id="rId6"/>
    <sheet name="Aug" sheetId="46" r:id="rId7"/>
    <sheet name="Sep" sheetId="47" r:id="rId8"/>
    <sheet name="Oct" sheetId="48" r:id="rId9"/>
    <sheet name="Nov" sheetId="49" r:id="rId10"/>
    <sheet name="Dec" sheetId="50" r:id="rId11"/>
    <sheet name="Jan" sheetId="51" r:id="rId12"/>
    <sheet name="Feb" sheetId="52" r:id="rId13"/>
    <sheet name="Mar" sheetId="53" r:id="rId14"/>
    <sheet name="Apr (Sample)" sheetId="54" state="hidden" r:id="rId15"/>
    <sheet name="list" sheetId="28" state="hidden" r:id="rId16"/>
  </sheets>
  <definedNames>
    <definedName name="_xlnm.Print_Area" localSheetId="2">Apr!$A$1:$AA$62</definedName>
    <definedName name="_xlnm.Print_Area" localSheetId="14">'Apr (Sample)'!$A$1:$AA$61</definedName>
    <definedName name="_xlnm.Print_Area" localSheetId="6">Aug!$A$1:$AA$61</definedName>
    <definedName name="_xlnm.Print_Area" localSheetId="10">Dec!$A$1:$AA$61</definedName>
    <definedName name="_xlnm.Print_Area" localSheetId="1">Example!$A$1:$AC$61</definedName>
    <definedName name="_xlnm.Print_Area" localSheetId="12">Feb!$A$1:$AA$61</definedName>
    <definedName name="_xlnm.Print_Area" localSheetId="11">Jan!$A$1:$AA$61</definedName>
    <definedName name="_xlnm.Print_Area" localSheetId="5">Jul!$A$1:$AA$61</definedName>
    <definedName name="_xlnm.Print_Area" localSheetId="4">Jun!$A$1:$AA$61</definedName>
    <definedName name="_xlnm.Print_Area" localSheetId="13">Mar!$B$1:$AA$61</definedName>
    <definedName name="_xlnm.Print_Area" localSheetId="3">May!$A$1:$AA$61</definedName>
    <definedName name="_xlnm.Print_Area" localSheetId="9">Nov!$A$1:$AA$61</definedName>
    <definedName name="_xlnm.Print_Area" localSheetId="8">Oct!$A$1:$AA$61</definedName>
    <definedName name="_xlnm.Print_Area" localSheetId="7">Sep!$A$1:$AA$61</definedName>
    <definedName name="_xlnm.Print_Area" localSheetId="0">'Time Sheet(Print)'!$B$1:$AK$75</definedName>
    <definedName name="業務区分">list!$D$1:$D$18</definedName>
    <definedName name="祝日">list!$A$2:$A$458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5" i="54" l="1"/>
  <c r="T45" i="54"/>
  <c r="P45" i="54"/>
  <c r="L45" i="54"/>
  <c r="H45" i="54"/>
  <c r="G44" i="54"/>
  <c r="E44" i="54"/>
  <c r="D44" i="54"/>
  <c r="F44" i="54" s="1"/>
  <c r="G43" i="54"/>
  <c r="E43" i="54"/>
  <c r="F43" i="54" s="1"/>
  <c r="D43" i="54"/>
  <c r="G42" i="54"/>
  <c r="E42" i="54"/>
  <c r="D42" i="54"/>
  <c r="F42" i="54" s="1"/>
  <c r="G41" i="54"/>
  <c r="E41" i="54"/>
  <c r="F41" i="54" s="1"/>
  <c r="D41" i="54"/>
  <c r="G40" i="54"/>
  <c r="E40" i="54"/>
  <c r="D40" i="54"/>
  <c r="F40" i="54" s="1"/>
  <c r="G39" i="54"/>
  <c r="E39" i="54"/>
  <c r="F39" i="54" s="1"/>
  <c r="D39" i="54"/>
  <c r="G38" i="54"/>
  <c r="E38" i="54"/>
  <c r="D38" i="54"/>
  <c r="F38" i="54" s="1"/>
  <c r="G37" i="54"/>
  <c r="E37" i="54"/>
  <c r="F37" i="54" s="1"/>
  <c r="D37" i="54"/>
  <c r="G36" i="54"/>
  <c r="E36" i="54"/>
  <c r="D36" i="54"/>
  <c r="F36" i="54" s="1"/>
  <c r="G35" i="54"/>
  <c r="E35" i="54"/>
  <c r="F35" i="54" s="1"/>
  <c r="D35" i="54"/>
  <c r="G34" i="54"/>
  <c r="E34" i="54"/>
  <c r="D34" i="54"/>
  <c r="F34" i="54" s="1"/>
  <c r="G33" i="54"/>
  <c r="E33" i="54"/>
  <c r="F33" i="54" s="1"/>
  <c r="D33" i="54"/>
  <c r="G32" i="54"/>
  <c r="E32" i="54"/>
  <c r="D32" i="54"/>
  <c r="F32" i="54" s="1"/>
  <c r="G31" i="54"/>
  <c r="E31" i="54"/>
  <c r="D31" i="54"/>
  <c r="G30" i="54"/>
  <c r="E30" i="54"/>
  <c r="D30" i="54"/>
  <c r="F30" i="54" s="1"/>
  <c r="G29" i="54"/>
  <c r="E29" i="54"/>
  <c r="D29" i="54"/>
  <c r="G28" i="54"/>
  <c r="E28" i="54"/>
  <c r="D28" i="54"/>
  <c r="F28" i="54" s="1"/>
  <c r="G27" i="54"/>
  <c r="E27" i="54"/>
  <c r="D27" i="54"/>
  <c r="G26" i="54"/>
  <c r="E26" i="54"/>
  <c r="D26" i="54"/>
  <c r="F26" i="54" s="1"/>
  <c r="G25" i="54"/>
  <c r="E25" i="54"/>
  <c r="D25" i="54"/>
  <c r="G24" i="54"/>
  <c r="E24" i="54"/>
  <c r="D24" i="54"/>
  <c r="F24" i="54" s="1"/>
  <c r="G23" i="54"/>
  <c r="E23" i="54"/>
  <c r="D23" i="54"/>
  <c r="G22" i="54"/>
  <c r="E22" i="54"/>
  <c r="D22" i="54"/>
  <c r="F22" i="54" s="1"/>
  <c r="G21" i="54"/>
  <c r="E21" i="54"/>
  <c r="D21" i="54"/>
  <c r="G20" i="54"/>
  <c r="E20" i="54"/>
  <c r="D20" i="54"/>
  <c r="F20" i="54" s="1"/>
  <c r="G19" i="54"/>
  <c r="E19" i="54"/>
  <c r="D19" i="54"/>
  <c r="G18" i="54"/>
  <c r="E18" i="54"/>
  <c r="D18" i="54"/>
  <c r="F18" i="54" s="1"/>
  <c r="G17" i="54"/>
  <c r="E17" i="54"/>
  <c r="D17" i="54"/>
  <c r="G16" i="54"/>
  <c r="E16" i="54"/>
  <c r="D16" i="54"/>
  <c r="F16" i="54" s="1"/>
  <c r="G15" i="54"/>
  <c r="E15" i="54"/>
  <c r="D15" i="54"/>
  <c r="AC14" i="54"/>
  <c r="G14" i="54"/>
  <c r="E14" i="54"/>
  <c r="D14" i="54"/>
  <c r="F14" i="54" s="1"/>
  <c r="B14" i="54"/>
  <c r="G45" i="54" l="1"/>
  <c r="B15" i="54"/>
  <c r="C14" i="54"/>
  <c r="F15" i="54"/>
  <c r="F17" i="54"/>
  <c r="F19" i="54"/>
  <c r="F21" i="54"/>
  <c r="F23" i="54"/>
  <c r="F25" i="54"/>
  <c r="F27" i="54"/>
  <c r="F29" i="54"/>
  <c r="F31" i="54"/>
  <c r="B16" i="54" l="1"/>
  <c r="C15" i="54"/>
  <c r="AC15" i="54"/>
  <c r="B17" i="54" l="1"/>
  <c r="C16" i="54"/>
  <c r="AC16" i="54"/>
  <c r="B18" i="54" l="1"/>
  <c r="C17" i="54"/>
  <c r="AC17" i="54"/>
  <c r="B19" i="54" l="1"/>
  <c r="C18" i="54"/>
  <c r="AC18" i="54"/>
  <c r="B20" i="54" l="1"/>
  <c r="C19" i="54"/>
  <c r="AC19" i="54"/>
  <c r="B21" i="54" l="1"/>
  <c r="C20" i="54"/>
  <c r="AC20" i="54"/>
  <c r="B22" i="54" l="1"/>
  <c r="C21" i="54"/>
  <c r="AC21" i="54"/>
  <c r="B23" i="54" l="1"/>
  <c r="C22" i="54"/>
  <c r="AC22" i="54"/>
  <c r="B24" i="54" l="1"/>
  <c r="C23" i="54"/>
  <c r="AC23" i="54"/>
  <c r="B25" i="54" l="1"/>
  <c r="C24" i="54"/>
  <c r="AC24" i="54"/>
  <c r="B26" i="54" l="1"/>
  <c r="C25" i="54"/>
  <c r="AC25" i="54"/>
  <c r="B27" i="54" l="1"/>
  <c r="C26" i="54"/>
  <c r="AC26" i="54"/>
  <c r="B28" i="54" l="1"/>
  <c r="C27" i="54"/>
  <c r="AC27" i="54"/>
  <c r="B29" i="54" l="1"/>
  <c r="C28" i="54"/>
  <c r="AC28" i="54"/>
  <c r="B30" i="54" l="1"/>
  <c r="C29" i="54"/>
  <c r="AC29" i="54"/>
  <c r="B31" i="54" l="1"/>
  <c r="C30" i="54"/>
  <c r="AC30" i="54"/>
  <c r="B32" i="54" l="1"/>
  <c r="C31" i="54"/>
  <c r="AC31" i="54"/>
  <c r="B33" i="54" l="1"/>
  <c r="C32" i="54"/>
  <c r="AC32" i="54"/>
  <c r="B34" i="54" l="1"/>
  <c r="C33" i="54"/>
  <c r="AC33" i="54"/>
  <c r="B35" i="54" l="1"/>
  <c r="C34" i="54"/>
  <c r="AC34" i="54"/>
  <c r="B36" i="54" l="1"/>
  <c r="C35" i="54"/>
  <c r="AC35" i="54"/>
  <c r="B37" i="54" l="1"/>
  <c r="C36" i="54"/>
  <c r="AC36" i="54"/>
  <c r="B38" i="54" l="1"/>
  <c r="C37" i="54"/>
  <c r="AC37" i="54"/>
  <c r="B39" i="54" l="1"/>
  <c r="C38" i="54"/>
  <c r="AC38" i="54"/>
  <c r="B40" i="54" l="1"/>
  <c r="C39" i="54"/>
  <c r="AC39" i="54"/>
  <c r="B41" i="54" l="1"/>
  <c r="C40" i="54"/>
  <c r="AC40" i="54"/>
  <c r="B42" i="54" l="1"/>
  <c r="C41" i="54"/>
  <c r="AC41" i="54"/>
  <c r="B43" i="54" l="1"/>
  <c r="C42" i="54"/>
  <c r="AC42" i="54"/>
  <c r="B44" i="54" l="1"/>
  <c r="C44" i="54" s="1"/>
  <c r="C43" i="54"/>
  <c r="AC43" i="54"/>
  <c r="G21" i="41" l="1"/>
  <c r="E21" i="41"/>
  <c r="D21" i="41"/>
  <c r="F21" i="41" s="1"/>
  <c r="AM2" i="42"/>
  <c r="AL2" i="42"/>
  <c r="AM1" i="42"/>
  <c r="AL1" i="42"/>
  <c r="C112" i="28"/>
  <c r="B4" i="43"/>
  <c r="B4" i="44" s="1"/>
  <c r="B4" i="45" s="1"/>
  <c r="B4" i="46" s="1"/>
  <c r="B4" i="47" s="1"/>
  <c r="B4" i="48" s="1"/>
  <c r="B4" i="49" s="1"/>
  <c r="B4" i="50" s="1"/>
  <c r="B4" i="51" s="1"/>
  <c r="B4" i="52" s="1"/>
  <c r="B4" i="53" s="1"/>
  <c r="X12" i="43" l="1"/>
  <c r="X12" i="44" s="1"/>
  <c r="X12" i="45" s="1"/>
  <c r="X12" i="46" s="1"/>
  <c r="X12" i="47" s="1"/>
  <c r="X12" i="48" s="1"/>
  <c r="X12" i="49" s="1"/>
  <c r="X12" i="50" s="1"/>
  <c r="X12" i="51" s="1"/>
  <c r="X12" i="52" s="1"/>
  <c r="X12" i="53" s="1"/>
  <c r="X11" i="43"/>
  <c r="X11" i="44" s="1"/>
  <c r="X11" i="45" s="1"/>
  <c r="X11" i="46" s="1"/>
  <c r="X11" i="47" s="1"/>
  <c r="X11" i="48" s="1"/>
  <c r="X11" i="49" s="1"/>
  <c r="X11" i="50" s="1"/>
  <c r="X11" i="51" s="1"/>
  <c r="X11" i="52" s="1"/>
  <c r="X11" i="53" s="1"/>
  <c r="X10" i="43"/>
  <c r="X10" i="44" s="1"/>
  <c r="X10" i="45" s="1"/>
  <c r="X10" i="46" s="1"/>
  <c r="X10" i="47" s="1"/>
  <c r="X10" i="48" s="1"/>
  <c r="X10" i="49" s="1"/>
  <c r="X10" i="50" s="1"/>
  <c r="X10" i="51" s="1"/>
  <c r="X10" i="52" s="1"/>
  <c r="X10" i="53" s="1"/>
  <c r="T12" i="43"/>
  <c r="T12" i="44" s="1"/>
  <c r="T12" i="45" s="1"/>
  <c r="T12" i="46" s="1"/>
  <c r="T12" i="47" s="1"/>
  <c r="T12" i="48" s="1"/>
  <c r="T12" i="49" s="1"/>
  <c r="T12" i="50" s="1"/>
  <c r="T12" i="51" s="1"/>
  <c r="T12" i="52" s="1"/>
  <c r="T12" i="53" s="1"/>
  <c r="T11" i="43"/>
  <c r="T11" i="44" s="1"/>
  <c r="T11" i="45" s="1"/>
  <c r="T11" i="46" s="1"/>
  <c r="T11" i="47" s="1"/>
  <c r="T11" i="48" s="1"/>
  <c r="T11" i="49" s="1"/>
  <c r="T11" i="50" s="1"/>
  <c r="T11" i="51" s="1"/>
  <c r="T11" i="52" s="1"/>
  <c r="T11" i="53" s="1"/>
  <c r="T10" i="43"/>
  <c r="T10" i="44" s="1"/>
  <c r="T10" i="45" s="1"/>
  <c r="T10" i="46" s="1"/>
  <c r="T10" i="47" s="1"/>
  <c r="T10" i="48" s="1"/>
  <c r="T10" i="49" s="1"/>
  <c r="T10" i="50" s="1"/>
  <c r="T10" i="51" s="1"/>
  <c r="T10" i="52" s="1"/>
  <c r="T10" i="53" s="1"/>
  <c r="P12" i="43"/>
  <c r="P12" i="44" s="1"/>
  <c r="P12" i="45" s="1"/>
  <c r="P12" i="46" s="1"/>
  <c r="P12" i="47" s="1"/>
  <c r="P12" i="48" s="1"/>
  <c r="P12" i="49" s="1"/>
  <c r="P12" i="50" s="1"/>
  <c r="P12" i="51" s="1"/>
  <c r="P12" i="52" s="1"/>
  <c r="P12" i="53" s="1"/>
  <c r="P11" i="43"/>
  <c r="P11" i="44" s="1"/>
  <c r="P11" i="45" s="1"/>
  <c r="P11" i="46" s="1"/>
  <c r="P11" i="47" s="1"/>
  <c r="P11" i="48" s="1"/>
  <c r="P11" i="49" s="1"/>
  <c r="P11" i="50" s="1"/>
  <c r="P11" i="51" s="1"/>
  <c r="P11" i="52" s="1"/>
  <c r="P11" i="53" s="1"/>
  <c r="P10" i="43"/>
  <c r="P10" i="44" s="1"/>
  <c r="P10" i="45" s="1"/>
  <c r="P10" i="46" s="1"/>
  <c r="P10" i="47" s="1"/>
  <c r="P10" i="48" s="1"/>
  <c r="P10" i="49" s="1"/>
  <c r="P10" i="50" s="1"/>
  <c r="P10" i="51" s="1"/>
  <c r="P10" i="52" s="1"/>
  <c r="P10" i="53" s="1"/>
  <c r="L12" i="43"/>
  <c r="L12" i="44" s="1"/>
  <c r="L12" i="45" s="1"/>
  <c r="L12" i="46" s="1"/>
  <c r="L12" i="47" s="1"/>
  <c r="L12" i="48" s="1"/>
  <c r="L12" i="49" s="1"/>
  <c r="L12" i="50" s="1"/>
  <c r="L12" i="51" s="1"/>
  <c r="L12" i="52" s="1"/>
  <c r="L12" i="53" s="1"/>
  <c r="L11" i="43"/>
  <c r="L11" i="44" s="1"/>
  <c r="L11" i="45" s="1"/>
  <c r="L11" i="46" s="1"/>
  <c r="L11" i="47" s="1"/>
  <c r="L11" i="48" s="1"/>
  <c r="L11" i="49" s="1"/>
  <c r="L11" i="50" s="1"/>
  <c r="L11" i="51" s="1"/>
  <c r="L11" i="52" s="1"/>
  <c r="L11" i="53" s="1"/>
  <c r="L10" i="43"/>
  <c r="L10" i="44" s="1"/>
  <c r="L10" i="45" s="1"/>
  <c r="L10" i="46" s="1"/>
  <c r="L10" i="47" s="1"/>
  <c r="L10" i="48" s="1"/>
  <c r="L10" i="49" s="1"/>
  <c r="L10" i="50" s="1"/>
  <c r="L10" i="51" s="1"/>
  <c r="L10" i="52" s="1"/>
  <c r="L10" i="53" s="1"/>
  <c r="H12" i="43"/>
  <c r="H12" i="44" s="1"/>
  <c r="H12" i="45" s="1"/>
  <c r="H12" i="46" s="1"/>
  <c r="H12" i="47" s="1"/>
  <c r="H12" i="48" s="1"/>
  <c r="H12" i="49" s="1"/>
  <c r="H12" i="50" s="1"/>
  <c r="H12" i="51" s="1"/>
  <c r="H12" i="52" s="1"/>
  <c r="H12" i="53" s="1"/>
  <c r="H11" i="43"/>
  <c r="H11" i="44" s="1"/>
  <c r="H11" i="45" s="1"/>
  <c r="H11" i="46" s="1"/>
  <c r="H11" i="47" s="1"/>
  <c r="H11" i="48" s="1"/>
  <c r="H11" i="49" s="1"/>
  <c r="H11" i="50" s="1"/>
  <c r="H11" i="51" s="1"/>
  <c r="H11" i="52" s="1"/>
  <c r="H11" i="53" s="1"/>
  <c r="H10" i="43"/>
  <c r="H10" i="44" s="1"/>
  <c r="H10" i="45" s="1"/>
  <c r="H10" i="46" s="1"/>
  <c r="H10" i="47" s="1"/>
  <c r="H10" i="48" s="1"/>
  <c r="H10" i="49" s="1"/>
  <c r="H10" i="50" s="1"/>
  <c r="H10" i="51" s="1"/>
  <c r="H10" i="52" s="1"/>
  <c r="H10" i="53" s="1"/>
  <c r="B14" i="53"/>
  <c r="B15" i="53" s="1"/>
  <c r="B16" i="53" s="1"/>
  <c r="B14" i="50"/>
  <c r="B14" i="47"/>
  <c r="B15" i="47" s="1"/>
  <c r="B14" i="41"/>
  <c r="B15" i="41" s="1"/>
  <c r="B16" i="41" s="1"/>
  <c r="B17" i="41" s="1"/>
  <c r="B18" i="41" s="1"/>
  <c r="B19" i="41" s="1"/>
  <c r="B20" i="41" s="1"/>
  <c r="B21" i="41" s="1"/>
  <c r="B22" i="41" s="1"/>
  <c r="B23" i="41" s="1"/>
  <c r="B24" i="41" s="1"/>
  <c r="B25" i="41" s="1"/>
  <c r="B26" i="41" s="1"/>
  <c r="B27" i="41" s="1"/>
  <c r="B28" i="41" s="1"/>
  <c r="B29" i="41" s="1"/>
  <c r="B30" i="41" s="1"/>
  <c r="B31" i="41" s="1"/>
  <c r="B32" i="41" s="1"/>
  <c r="B33" i="41" s="1"/>
  <c r="B34" i="41" s="1"/>
  <c r="B35" i="41" s="1"/>
  <c r="B36" i="41" s="1"/>
  <c r="B37" i="41" s="1"/>
  <c r="B38" i="41" s="1"/>
  <c r="B39" i="41" s="1"/>
  <c r="B40" i="41" s="1"/>
  <c r="B41" i="41" s="1"/>
  <c r="B42" i="41" s="1"/>
  <c r="B43" i="41" s="1"/>
  <c r="B14" i="29"/>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C43" i="29" s="1"/>
  <c r="B14" i="43"/>
  <c r="B15" i="43" s="1"/>
  <c r="B16" i="43" s="1"/>
  <c r="B17" i="43" s="1"/>
  <c r="B18" i="43" s="1"/>
  <c r="B19" i="43" s="1"/>
  <c r="B20" i="43" s="1"/>
  <c r="B21" i="43" s="1"/>
  <c r="B22" i="43" s="1"/>
  <c r="B23" i="43" s="1"/>
  <c r="B24" i="43" s="1"/>
  <c r="B25" i="43" s="1"/>
  <c r="B26" i="43" s="1"/>
  <c r="B27" i="43" s="1"/>
  <c r="B28" i="43" s="1"/>
  <c r="B29" i="43" s="1"/>
  <c r="B30" i="43" s="1"/>
  <c r="B31" i="43" s="1"/>
  <c r="B32" i="43" s="1"/>
  <c r="B33" i="43" s="1"/>
  <c r="B34" i="43" s="1"/>
  <c r="B35" i="43" s="1"/>
  <c r="B36" i="43" s="1"/>
  <c r="B37" i="43" s="1"/>
  <c r="B38" i="43" s="1"/>
  <c r="B39" i="43" s="1"/>
  <c r="B40" i="43" s="1"/>
  <c r="B41" i="43" s="1"/>
  <c r="B42" i="43" s="1"/>
  <c r="B14" i="44"/>
  <c r="B15" i="44" s="1"/>
  <c r="B16" i="44" s="1"/>
  <c r="B17" i="44" s="1"/>
  <c r="B18" i="44" s="1"/>
  <c r="B19" i="44" s="1"/>
  <c r="B20" i="44" s="1"/>
  <c r="B21" i="44" s="1"/>
  <c r="B22" i="44" s="1"/>
  <c r="B23" i="44" s="1"/>
  <c r="B24" i="44" s="1"/>
  <c r="B25" i="44" s="1"/>
  <c r="B26" i="44" s="1"/>
  <c r="B27" i="44" s="1"/>
  <c r="B28" i="44" s="1"/>
  <c r="B29" i="44" s="1"/>
  <c r="B30" i="44" s="1"/>
  <c r="B31" i="44" s="1"/>
  <c r="B32" i="44" s="1"/>
  <c r="B33" i="44" s="1"/>
  <c r="B34" i="44" s="1"/>
  <c r="B35" i="44" s="1"/>
  <c r="B36" i="44" s="1"/>
  <c r="B37" i="44" s="1"/>
  <c r="B38" i="44" s="1"/>
  <c r="B39" i="44" s="1"/>
  <c r="B40" i="44" s="1"/>
  <c r="B41" i="44" s="1"/>
  <c r="B42" i="44" s="1"/>
  <c r="B43" i="44" s="1"/>
  <c r="B44" i="44" s="1"/>
  <c r="C44" i="44" s="1"/>
  <c r="B14" i="45"/>
  <c r="B15" i="45" s="1"/>
  <c r="B16" i="45" s="1"/>
  <c r="B17" i="45" s="1"/>
  <c r="B18" i="45" s="1"/>
  <c r="B19" i="45" s="1"/>
  <c r="B14" i="46"/>
  <c r="B15" i="46" s="1"/>
  <c r="B16" i="46" s="1"/>
  <c r="B17" i="46" s="1"/>
  <c r="B18" i="46" s="1"/>
  <c r="B19" i="46" s="1"/>
  <c r="B20" i="46" s="1"/>
  <c r="B21" i="46" s="1"/>
  <c r="B22" i="46" s="1"/>
  <c r="B23" i="46" s="1"/>
  <c r="B24" i="46" s="1"/>
  <c r="B25" i="46" s="1"/>
  <c r="B26" i="46" s="1"/>
  <c r="B27" i="46" s="1"/>
  <c r="B28" i="46" s="1"/>
  <c r="B29" i="46" s="1"/>
  <c r="B30" i="46" s="1"/>
  <c r="B31" i="46" s="1"/>
  <c r="B32" i="46" s="1"/>
  <c r="B33" i="46" s="1"/>
  <c r="B34" i="46" s="1"/>
  <c r="B35" i="46" s="1"/>
  <c r="B36" i="46" s="1"/>
  <c r="B37" i="46" s="1"/>
  <c r="B38" i="46" s="1"/>
  <c r="B39" i="46" s="1"/>
  <c r="B40" i="46" s="1"/>
  <c r="B41" i="46" s="1"/>
  <c r="B42" i="46" s="1"/>
  <c r="B43" i="46" s="1"/>
  <c r="B44" i="46" s="1"/>
  <c r="C44" i="46" s="1"/>
  <c r="B14" i="48"/>
  <c r="B15" i="48" s="1"/>
  <c r="B16" i="48" s="1"/>
  <c r="B17" i="48" s="1"/>
  <c r="B18" i="48" s="1"/>
  <c r="B19" i="48" s="1"/>
  <c r="B20" i="48" s="1"/>
  <c r="B21" i="48" s="1"/>
  <c r="B22" i="48" s="1"/>
  <c r="B23" i="48" s="1"/>
  <c r="B24" i="48" s="1"/>
  <c r="B25" i="48" s="1"/>
  <c r="B26" i="48" s="1"/>
  <c r="B14" i="49"/>
  <c r="B15" i="49" s="1"/>
  <c r="B16" i="49" s="1"/>
  <c r="B15" i="50"/>
  <c r="B16" i="50" s="1"/>
  <c r="B17" i="50" s="1"/>
  <c r="B14" i="51"/>
  <c r="B15" i="51" s="1"/>
  <c r="B16" i="51" s="1"/>
  <c r="B14" i="52"/>
  <c r="X45" i="53"/>
  <c r="T45" i="53"/>
  <c r="P45" i="53"/>
  <c r="L45" i="53"/>
  <c r="H45" i="53"/>
  <c r="G14" i="53"/>
  <c r="G15" i="53"/>
  <c r="G16" i="53"/>
  <c r="G17" i="53"/>
  <c r="G18" i="53"/>
  <c r="G19" i="53"/>
  <c r="G20" i="53"/>
  <c r="G21" i="53"/>
  <c r="G22" i="53"/>
  <c r="G23" i="53"/>
  <c r="G24" i="53"/>
  <c r="G25" i="53"/>
  <c r="G26" i="53"/>
  <c r="G27" i="53"/>
  <c r="G28" i="53"/>
  <c r="G29" i="53"/>
  <c r="G30" i="53"/>
  <c r="G31" i="53"/>
  <c r="G32" i="53"/>
  <c r="G33" i="53"/>
  <c r="G34" i="53"/>
  <c r="G35" i="53"/>
  <c r="G36" i="53"/>
  <c r="G37" i="53"/>
  <c r="G38" i="53"/>
  <c r="G39" i="53"/>
  <c r="G40" i="53"/>
  <c r="G41" i="53"/>
  <c r="G42" i="53"/>
  <c r="G43" i="53"/>
  <c r="G44" i="53"/>
  <c r="E44" i="53"/>
  <c r="D44" i="53"/>
  <c r="E43" i="53"/>
  <c r="F43" i="53" s="1"/>
  <c r="D43" i="53"/>
  <c r="E42" i="53"/>
  <c r="F42" i="53" s="1"/>
  <c r="D42" i="53"/>
  <c r="E41" i="53"/>
  <c r="F41" i="53" s="1"/>
  <c r="D41" i="53"/>
  <c r="E40" i="53"/>
  <c r="F40" i="53" s="1"/>
  <c r="D40" i="53"/>
  <c r="E39" i="53"/>
  <c r="F39" i="53" s="1"/>
  <c r="D39" i="53"/>
  <c r="E38" i="53"/>
  <c r="F38" i="53" s="1"/>
  <c r="D38" i="53"/>
  <c r="E37" i="53"/>
  <c r="D37" i="53"/>
  <c r="F37" i="53"/>
  <c r="E36" i="53"/>
  <c r="D36" i="53"/>
  <c r="E35" i="53"/>
  <c r="D35" i="53"/>
  <c r="F35" i="53" s="1"/>
  <c r="E34" i="53"/>
  <c r="F34" i="53" s="1"/>
  <c r="D34" i="53"/>
  <c r="E33" i="53"/>
  <c r="F33" i="53" s="1"/>
  <c r="D33" i="53"/>
  <c r="E32" i="53"/>
  <c r="F32" i="53" s="1"/>
  <c r="D32" i="53"/>
  <c r="E31" i="53"/>
  <c r="D31" i="53"/>
  <c r="F31" i="53"/>
  <c r="E30" i="53"/>
  <c r="D30" i="53"/>
  <c r="E29" i="53"/>
  <c r="D29" i="53"/>
  <c r="E28" i="53"/>
  <c r="D28" i="53"/>
  <c r="E27" i="53"/>
  <c r="D27" i="53"/>
  <c r="F27" i="53" s="1"/>
  <c r="E26" i="53"/>
  <c r="F26" i="53" s="1"/>
  <c r="D26" i="53"/>
  <c r="E25" i="53"/>
  <c r="F25" i="53" s="1"/>
  <c r="D25" i="53"/>
  <c r="E24" i="53"/>
  <c r="F24" i="53" s="1"/>
  <c r="D24" i="53"/>
  <c r="E23" i="53"/>
  <c r="F23" i="53" s="1"/>
  <c r="D23" i="53"/>
  <c r="E22" i="53"/>
  <c r="F22" i="53" s="1"/>
  <c r="D22" i="53"/>
  <c r="E21" i="53"/>
  <c r="D21" i="53"/>
  <c r="F21" i="53"/>
  <c r="E20" i="53"/>
  <c r="D20" i="53"/>
  <c r="E19" i="53"/>
  <c r="D19" i="53"/>
  <c r="F19" i="53" s="1"/>
  <c r="E18" i="53"/>
  <c r="F18" i="53" s="1"/>
  <c r="D18" i="53"/>
  <c r="E17" i="53"/>
  <c r="F17" i="53" s="1"/>
  <c r="D17" i="53"/>
  <c r="E16" i="53"/>
  <c r="F16" i="53" s="1"/>
  <c r="D16" i="53"/>
  <c r="E15" i="53"/>
  <c r="D15" i="53"/>
  <c r="F15" i="53"/>
  <c r="E14" i="53"/>
  <c r="F14" i="53" s="1"/>
  <c r="D14" i="53"/>
  <c r="C14" i="53"/>
  <c r="X45" i="52"/>
  <c r="T45" i="52"/>
  <c r="P45" i="52"/>
  <c r="L45" i="52"/>
  <c r="H45" i="52"/>
  <c r="G14" i="52"/>
  <c r="G15" i="52"/>
  <c r="G16" i="52"/>
  <c r="G17" i="52"/>
  <c r="G18" i="52"/>
  <c r="G19" i="52"/>
  <c r="G20" i="52"/>
  <c r="G21" i="52"/>
  <c r="G22" i="52"/>
  <c r="G23" i="52"/>
  <c r="G24" i="52"/>
  <c r="G25" i="52"/>
  <c r="G26" i="52"/>
  <c r="G27" i="52"/>
  <c r="G28" i="52"/>
  <c r="G29" i="52"/>
  <c r="G30" i="52"/>
  <c r="G31" i="52"/>
  <c r="G32" i="52"/>
  <c r="G33" i="52"/>
  <c r="G34" i="52"/>
  <c r="G35" i="52"/>
  <c r="G36" i="52"/>
  <c r="G37" i="52"/>
  <c r="G38" i="52"/>
  <c r="G39" i="52"/>
  <c r="G40" i="52"/>
  <c r="G41" i="52"/>
  <c r="G42" i="52"/>
  <c r="G43" i="52"/>
  <c r="G44" i="52"/>
  <c r="E44" i="52"/>
  <c r="D44" i="52"/>
  <c r="F44" i="52" s="1"/>
  <c r="E43" i="52"/>
  <c r="D43" i="52"/>
  <c r="F43" i="52"/>
  <c r="E42" i="52"/>
  <c r="D42" i="52"/>
  <c r="E41" i="52"/>
  <c r="D41" i="52"/>
  <c r="F41" i="52" s="1"/>
  <c r="E40" i="52"/>
  <c r="F40" i="52" s="1"/>
  <c r="D40" i="52"/>
  <c r="E39" i="52"/>
  <c r="D39" i="52"/>
  <c r="F39" i="52"/>
  <c r="E38" i="52"/>
  <c r="D38" i="52"/>
  <c r="E37" i="52"/>
  <c r="D37" i="52"/>
  <c r="F37" i="52" s="1"/>
  <c r="E36" i="52"/>
  <c r="D36" i="52"/>
  <c r="E35" i="52"/>
  <c r="D35" i="52"/>
  <c r="F35" i="52"/>
  <c r="E34" i="52"/>
  <c r="D34" i="52"/>
  <c r="E33" i="52"/>
  <c r="D33" i="52"/>
  <c r="F33" i="52" s="1"/>
  <c r="E32" i="52"/>
  <c r="F32" i="52" s="1"/>
  <c r="D32" i="52"/>
  <c r="E31" i="52"/>
  <c r="D31" i="52"/>
  <c r="F31" i="52"/>
  <c r="E30" i="52"/>
  <c r="D30" i="52"/>
  <c r="E29" i="52"/>
  <c r="D29" i="52"/>
  <c r="F29" i="52" s="1"/>
  <c r="E28" i="52"/>
  <c r="D28" i="52"/>
  <c r="E27" i="52"/>
  <c r="D27" i="52"/>
  <c r="F27" i="52"/>
  <c r="E26" i="52"/>
  <c r="D26" i="52"/>
  <c r="E25" i="52"/>
  <c r="D25" i="52"/>
  <c r="F25" i="52" s="1"/>
  <c r="E24" i="52"/>
  <c r="F24" i="52" s="1"/>
  <c r="D24" i="52"/>
  <c r="E23" i="52"/>
  <c r="D23" i="52"/>
  <c r="F23" i="52"/>
  <c r="E22" i="52"/>
  <c r="D22" i="52"/>
  <c r="E21" i="52"/>
  <c r="D21" i="52"/>
  <c r="F21" i="52" s="1"/>
  <c r="E20" i="52"/>
  <c r="D20" i="52"/>
  <c r="E19" i="52"/>
  <c r="D19" i="52"/>
  <c r="F19" i="52"/>
  <c r="E18" i="52"/>
  <c r="D18" i="52"/>
  <c r="E17" i="52"/>
  <c r="D17" i="52"/>
  <c r="F17" i="52" s="1"/>
  <c r="E16" i="52"/>
  <c r="F16" i="52" s="1"/>
  <c r="D16" i="52"/>
  <c r="E15" i="52"/>
  <c r="D15" i="52"/>
  <c r="F15" i="52"/>
  <c r="E14" i="52"/>
  <c r="D14" i="52"/>
  <c r="X45" i="51"/>
  <c r="T45" i="51"/>
  <c r="P45" i="51"/>
  <c r="L45" i="51"/>
  <c r="H45" i="51"/>
  <c r="G14" i="51"/>
  <c r="G15" i="51"/>
  <c r="G16" i="51"/>
  <c r="G17" i="51"/>
  <c r="G18" i="51"/>
  <c r="G19" i="51"/>
  <c r="G20" i="51"/>
  <c r="F20" i="51" s="1"/>
  <c r="G21" i="51"/>
  <c r="G22" i="51"/>
  <c r="G23" i="51"/>
  <c r="G24" i="51"/>
  <c r="G25" i="51"/>
  <c r="G26" i="51"/>
  <c r="G27" i="51"/>
  <c r="G28" i="51"/>
  <c r="G29" i="51"/>
  <c r="G30" i="51"/>
  <c r="F30" i="51" s="1"/>
  <c r="G31" i="51"/>
  <c r="G32" i="51"/>
  <c r="G33" i="51"/>
  <c r="G34" i="51"/>
  <c r="G35" i="51"/>
  <c r="G36" i="51"/>
  <c r="G37" i="51"/>
  <c r="G38" i="51"/>
  <c r="G39" i="51"/>
  <c r="G40" i="51"/>
  <c r="G41" i="51"/>
  <c r="G42" i="51"/>
  <c r="F42" i="51" s="1"/>
  <c r="G43" i="51"/>
  <c r="G44" i="51"/>
  <c r="E44" i="51"/>
  <c r="D44" i="51"/>
  <c r="F44" i="51" s="1"/>
  <c r="E43" i="51"/>
  <c r="F43" i="51" s="1"/>
  <c r="D43" i="51"/>
  <c r="E42" i="51"/>
  <c r="D42" i="51"/>
  <c r="E41" i="51"/>
  <c r="D41" i="51"/>
  <c r="E40" i="51"/>
  <c r="D40" i="51"/>
  <c r="E39" i="51"/>
  <c r="D39" i="51"/>
  <c r="E38" i="51"/>
  <c r="D38" i="51"/>
  <c r="E37" i="51"/>
  <c r="F37" i="51" s="1"/>
  <c r="D37" i="51"/>
  <c r="E36" i="51"/>
  <c r="D36" i="51"/>
  <c r="F36" i="51"/>
  <c r="E35" i="51"/>
  <c r="D35" i="51"/>
  <c r="E34" i="51"/>
  <c r="D34" i="51"/>
  <c r="F34" i="51" s="1"/>
  <c r="E33" i="51"/>
  <c r="F33" i="51" s="1"/>
  <c r="D33" i="51"/>
  <c r="E32" i="51"/>
  <c r="D32" i="51"/>
  <c r="E31" i="51"/>
  <c r="F31" i="51" s="1"/>
  <c r="D31" i="51"/>
  <c r="E30" i="51"/>
  <c r="D30" i="51"/>
  <c r="E29" i="51"/>
  <c r="D29" i="51"/>
  <c r="E28" i="51"/>
  <c r="D28" i="51"/>
  <c r="E27" i="51"/>
  <c r="F27" i="51" s="1"/>
  <c r="D27" i="51"/>
  <c r="E26" i="51"/>
  <c r="D26" i="51"/>
  <c r="F26" i="51"/>
  <c r="E25" i="51"/>
  <c r="D25" i="51"/>
  <c r="E24" i="51"/>
  <c r="D24" i="51"/>
  <c r="E23" i="51"/>
  <c r="D23" i="51"/>
  <c r="E22" i="51"/>
  <c r="D22" i="51"/>
  <c r="F22" i="51" s="1"/>
  <c r="E21" i="51"/>
  <c r="F21" i="51" s="1"/>
  <c r="D21" i="51"/>
  <c r="E20" i="51"/>
  <c r="D20" i="51"/>
  <c r="E19" i="51"/>
  <c r="D19" i="51"/>
  <c r="E18" i="51"/>
  <c r="D18" i="51"/>
  <c r="E17" i="51"/>
  <c r="F17" i="51" s="1"/>
  <c r="D17" i="51"/>
  <c r="E16" i="51"/>
  <c r="D16" i="51"/>
  <c r="E15" i="51"/>
  <c r="F15" i="51" s="1"/>
  <c r="D15" i="51"/>
  <c r="E14" i="51"/>
  <c r="D14" i="51"/>
  <c r="X45" i="50"/>
  <c r="T45" i="50"/>
  <c r="P45" i="50"/>
  <c r="L45" i="50"/>
  <c r="H45" i="50"/>
  <c r="G14" i="50"/>
  <c r="G15" i="50"/>
  <c r="G16" i="50"/>
  <c r="G17" i="50"/>
  <c r="G18" i="50"/>
  <c r="G19" i="50"/>
  <c r="G20" i="50"/>
  <c r="G21" i="50"/>
  <c r="G22" i="50"/>
  <c r="G23" i="50"/>
  <c r="G24" i="50"/>
  <c r="G25" i="50"/>
  <c r="G26" i="50"/>
  <c r="G27" i="50"/>
  <c r="G28" i="50"/>
  <c r="G29" i="50"/>
  <c r="G30" i="50"/>
  <c r="G31" i="50"/>
  <c r="G32" i="50"/>
  <c r="G33" i="50"/>
  <c r="G34" i="50"/>
  <c r="G35" i="50"/>
  <c r="G36" i="50"/>
  <c r="G37" i="50"/>
  <c r="G38" i="50"/>
  <c r="G39" i="50"/>
  <c r="G40" i="50"/>
  <c r="G41" i="50"/>
  <c r="G42" i="50"/>
  <c r="G43" i="50"/>
  <c r="G44" i="50"/>
  <c r="E44" i="50"/>
  <c r="D44" i="50"/>
  <c r="E43" i="50"/>
  <c r="D43" i="50"/>
  <c r="F43" i="50" s="1"/>
  <c r="E42" i="50"/>
  <c r="D42" i="50"/>
  <c r="E41" i="50"/>
  <c r="D41" i="50"/>
  <c r="E40" i="50"/>
  <c r="D40" i="50"/>
  <c r="E39" i="50"/>
  <c r="D39" i="50"/>
  <c r="F39" i="50"/>
  <c r="E38" i="50"/>
  <c r="D38" i="50"/>
  <c r="E37" i="50"/>
  <c r="D37" i="50"/>
  <c r="F37" i="50" s="1"/>
  <c r="E36" i="50"/>
  <c r="D36" i="50"/>
  <c r="E35" i="50"/>
  <c r="D35" i="50"/>
  <c r="F35" i="50" s="1"/>
  <c r="E34" i="50"/>
  <c r="D34" i="50"/>
  <c r="E33" i="50"/>
  <c r="D33" i="50"/>
  <c r="F33" i="50" s="1"/>
  <c r="E32" i="50"/>
  <c r="D32" i="50"/>
  <c r="E31" i="50"/>
  <c r="D31" i="50"/>
  <c r="F31" i="50" s="1"/>
  <c r="E30" i="50"/>
  <c r="D30" i="50"/>
  <c r="E29" i="50"/>
  <c r="D29" i="50"/>
  <c r="F29" i="50" s="1"/>
  <c r="E28" i="50"/>
  <c r="F28" i="50" s="1"/>
  <c r="D28" i="50"/>
  <c r="E27" i="50"/>
  <c r="D27" i="50"/>
  <c r="F27" i="50" s="1"/>
  <c r="E26" i="50"/>
  <c r="D26" i="50"/>
  <c r="E25" i="50"/>
  <c r="D25" i="50"/>
  <c r="F25" i="50" s="1"/>
  <c r="E24" i="50"/>
  <c r="F24" i="50" s="1"/>
  <c r="D24" i="50"/>
  <c r="E23" i="50"/>
  <c r="D23" i="50"/>
  <c r="E22" i="50"/>
  <c r="D22" i="50"/>
  <c r="E21" i="50"/>
  <c r="D21" i="50"/>
  <c r="E20" i="50"/>
  <c r="F20" i="50" s="1"/>
  <c r="D20" i="50"/>
  <c r="E19" i="50"/>
  <c r="D19" i="50"/>
  <c r="E18" i="50"/>
  <c r="D18" i="50"/>
  <c r="E17" i="50"/>
  <c r="D17" i="50"/>
  <c r="E16" i="50"/>
  <c r="F16" i="50" s="1"/>
  <c r="D16" i="50"/>
  <c r="E15" i="50"/>
  <c r="D15" i="50"/>
  <c r="C15" i="50"/>
  <c r="E14" i="50"/>
  <c r="D14" i="50"/>
  <c r="C14" i="50"/>
  <c r="X45" i="49"/>
  <c r="T45" i="49"/>
  <c r="P45" i="49"/>
  <c r="L45" i="49"/>
  <c r="H45"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E44" i="49"/>
  <c r="D44" i="49"/>
  <c r="E43" i="49"/>
  <c r="D43" i="49"/>
  <c r="F43" i="49" s="1"/>
  <c r="E42" i="49"/>
  <c r="D42" i="49"/>
  <c r="E41" i="49"/>
  <c r="D41" i="49"/>
  <c r="F41" i="49"/>
  <c r="E40" i="49"/>
  <c r="D40" i="49"/>
  <c r="E39" i="49"/>
  <c r="D39" i="49"/>
  <c r="E38" i="49"/>
  <c r="D38" i="49"/>
  <c r="E37" i="49"/>
  <c r="D37" i="49"/>
  <c r="F37" i="49" s="1"/>
  <c r="E36" i="49"/>
  <c r="F36" i="49" s="1"/>
  <c r="D36" i="49"/>
  <c r="E35" i="49"/>
  <c r="D35" i="49"/>
  <c r="F35" i="49"/>
  <c r="E34" i="49"/>
  <c r="D34" i="49"/>
  <c r="E33" i="49"/>
  <c r="D33" i="49"/>
  <c r="F33" i="49" s="1"/>
  <c r="E32" i="49"/>
  <c r="D32" i="49"/>
  <c r="E31" i="49"/>
  <c r="D31" i="49"/>
  <c r="F31" i="49"/>
  <c r="E30" i="49"/>
  <c r="D30" i="49"/>
  <c r="E29" i="49"/>
  <c r="D29" i="49"/>
  <c r="F29" i="49" s="1"/>
  <c r="E28" i="49"/>
  <c r="F28" i="49" s="1"/>
  <c r="D28" i="49"/>
  <c r="E27" i="49"/>
  <c r="D27" i="49"/>
  <c r="F27" i="49"/>
  <c r="E26" i="49"/>
  <c r="D26" i="49"/>
  <c r="E25" i="49"/>
  <c r="D25" i="49"/>
  <c r="F25" i="49" s="1"/>
  <c r="E24" i="49"/>
  <c r="D24" i="49"/>
  <c r="E23" i="49"/>
  <c r="D23" i="49"/>
  <c r="F23" i="49"/>
  <c r="E22" i="49"/>
  <c r="D22" i="49"/>
  <c r="E21" i="49"/>
  <c r="D21" i="49"/>
  <c r="F21" i="49" s="1"/>
  <c r="E20" i="49"/>
  <c r="F20" i="49" s="1"/>
  <c r="D20" i="49"/>
  <c r="E19" i="49"/>
  <c r="D19" i="49"/>
  <c r="F19" i="49"/>
  <c r="E18" i="49"/>
  <c r="D18" i="49"/>
  <c r="E17" i="49"/>
  <c r="D17" i="49"/>
  <c r="F17" i="49"/>
  <c r="E16" i="49"/>
  <c r="F16" i="49" s="1"/>
  <c r="D16" i="49"/>
  <c r="E15" i="49"/>
  <c r="D15" i="49"/>
  <c r="F15" i="49" s="1"/>
  <c r="E14" i="49"/>
  <c r="F14" i="49" s="1"/>
  <c r="D14" i="49"/>
  <c r="X45" i="48"/>
  <c r="T45" i="48"/>
  <c r="P45" i="48"/>
  <c r="L45" i="48"/>
  <c r="H45" i="48"/>
  <c r="G14" i="48"/>
  <c r="G15" i="48"/>
  <c r="G16" i="48"/>
  <c r="G17" i="48"/>
  <c r="G18" i="48"/>
  <c r="G19" i="48"/>
  <c r="G20" i="48"/>
  <c r="G21" i="48"/>
  <c r="G22" i="48"/>
  <c r="G23" i="48"/>
  <c r="G24" i="48"/>
  <c r="G25" i="48"/>
  <c r="G26" i="48"/>
  <c r="G27" i="48"/>
  <c r="G28" i="48"/>
  <c r="G29" i="48"/>
  <c r="G30" i="48"/>
  <c r="G31" i="48"/>
  <c r="G32" i="48"/>
  <c r="G33" i="48"/>
  <c r="G34" i="48"/>
  <c r="G35" i="48"/>
  <c r="G36" i="48"/>
  <c r="G37" i="48"/>
  <c r="G38" i="48"/>
  <c r="G39" i="48"/>
  <c r="G40" i="48"/>
  <c r="G41" i="48"/>
  <c r="G42" i="48"/>
  <c r="G43" i="48"/>
  <c r="G44" i="48"/>
  <c r="E44" i="48"/>
  <c r="D44" i="48"/>
  <c r="F44" i="48" s="1"/>
  <c r="E43" i="48"/>
  <c r="F43" i="48" s="1"/>
  <c r="D43" i="48"/>
  <c r="E42" i="48"/>
  <c r="D42" i="48"/>
  <c r="F42" i="48"/>
  <c r="E41" i="48"/>
  <c r="D41" i="48"/>
  <c r="E40" i="48"/>
  <c r="D40" i="48"/>
  <c r="E39" i="48"/>
  <c r="D39" i="48"/>
  <c r="E38" i="48"/>
  <c r="D38" i="48"/>
  <c r="F38" i="48" s="1"/>
  <c r="E37" i="48"/>
  <c r="F37" i="48" s="1"/>
  <c r="D37" i="48"/>
  <c r="E36" i="48"/>
  <c r="D36" i="48"/>
  <c r="F36" i="48"/>
  <c r="E35" i="48"/>
  <c r="D35" i="48"/>
  <c r="E34" i="48"/>
  <c r="D34" i="48"/>
  <c r="F34" i="48" s="1"/>
  <c r="E33" i="48"/>
  <c r="F33" i="48" s="1"/>
  <c r="D33" i="48"/>
  <c r="E32" i="48"/>
  <c r="D32" i="48"/>
  <c r="E31" i="48"/>
  <c r="F31" i="48" s="1"/>
  <c r="D31" i="48"/>
  <c r="E30" i="48"/>
  <c r="D30" i="48"/>
  <c r="F30" i="48"/>
  <c r="E29" i="48"/>
  <c r="D29" i="48"/>
  <c r="E28" i="48"/>
  <c r="D28" i="48"/>
  <c r="F28" i="48" s="1"/>
  <c r="E27" i="48"/>
  <c r="F27" i="48" s="1"/>
  <c r="D27" i="48"/>
  <c r="E26" i="48"/>
  <c r="D26" i="48"/>
  <c r="F26" i="48"/>
  <c r="E25" i="48"/>
  <c r="D25" i="48"/>
  <c r="E24" i="48"/>
  <c r="D24" i="48"/>
  <c r="E23" i="48"/>
  <c r="D23" i="48"/>
  <c r="E22" i="48"/>
  <c r="D22" i="48"/>
  <c r="F22" i="48"/>
  <c r="E21" i="48"/>
  <c r="F21" i="48" s="1"/>
  <c r="D21" i="48"/>
  <c r="E20" i="48"/>
  <c r="D20" i="48"/>
  <c r="F20" i="48" s="1"/>
  <c r="C20" i="48"/>
  <c r="E19" i="48"/>
  <c r="D19" i="48"/>
  <c r="E18" i="48"/>
  <c r="D18" i="48"/>
  <c r="F18" i="48"/>
  <c r="E17" i="48"/>
  <c r="F17" i="48" s="1"/>
  <c r="D17" i="48"/>
  <c r="C17" i="48"/>
  <c r="E16" i="48"/>
  <c r="D16" i="48"/>
  <c r="E15" i="48"/>
  <c r="F15" i="48" s="1"/>
  <c r="D15" i="48"/>
  <c r="E14" i="48"/>
  <c r="D14" i="48"/>
  <c r="F14" i="48" s="1"/>
  <c r="C14" i="48"/>
  <c r="X45" i="47"/>
  <c r="T45" i="47"/>
  <c r="P45" i="47"/>
  <c r="L45" i="47"/>
  <c r="H45" i="47"/>
  <c r="G14" i="47"/>
  <c r="G15" i="47"/>
  <c r="G16" i="47"/>
  <c r="G17" i="47"/>
  <c r="G18" i="47"/>
  <c r="G19" i="47"/>
  <c r="G20" i="47"/>
  <c r="G21" i="47"/>
  <c r="G22" i="47"/>
  <c r="G23" i="47"/>
  <c r="G24" i="47"/>
  <c r="G25" i="47"/>
  <c r="G26" i="47"/>
  <c r="G27" i="47"/>
  <c r="G28" i="47"/>
  <c r="G29" i="47"/>
  <c r="G30" i="47"/>
  <c r="G31" i="47"/>
  <c r="G32" i="47"/>
  <c r="G33" i="47"/>
  <c r="G34" i="47"/>
  <c r="G35" i="47"/>
  <c r="G36" i="47"/>
  <c r="G37" i="47"/>
  <c r="G38" i="47"/>
  <c r="G39" i="47"/>
  <c r="G40" i="47"/>
  <c r="G41" i="47"/>
  <c r="G42" i="47"/>
  <c r="G43" i="47"/>
  <c r="G44" i="47"/>
  <c r="E44" i="47"/>
  <c r="D44" i="47"/>
  <c r="E43" i="47"/>
  <c r="D43" i="47"/>
  <c r="F43" i="47" s="1"/>
  <c r="E42" i="47"/>
  <c r="D42" i="47"/>
  <c r="E41" i="47"/>
  <c r="D41" i="47"/>
  <c r="F41" i="47" s="1"/>
  <c r="E40" i="47"/>
  <c r="D40" i="47"/>
  <c r="F40" i="47"/>
  <c r="E39" i="47"/>
  <c r="D39" i="47"/>
  <c r="E38" i="47"/>
  <c r="D38" i="47"/>
  <c r="E37" i="47"/>
  <c r="D37" i="47"/>
  <c r="E36" i="47"/>
  <c r="D36" i="47"/>
  <c r="E35" i="47"/>
  <c r="D35" i="47"/>
  <c r="E34" i="47"/>
  <c r="D34" i="47"/>
  <c r="F34" i="47" s="1"/>
  <c r="E33" i="47"/>
  <c r="D33" i="47"/>
  <c r="F33" i="47" s="1"/>
  <c r="E32" i="47"/>
  <c r="D32" i="47"/>
  <c r="F32" i="47"/>
  <c r="E31" i="47"/>
  <c r="D31" i="47"/>
  <c r="E30" i="47"/>
  <c r="D30" i="47"/>
  <c r="E29" i="47"/>
  <c r="D29" i="47"/>
  <c r="E28" i="47"/>
  <c r="D28" i="47"/>
  <c r="E27" i="47"/>
  <c r="D27" i="47"/>
  <c r="E26" i="47"/>
  <c r="D26" i="47"/>
  <c r="F26" i="47" s="1"/>
  <c r="E25" i="47"/>
  <c r="D25" i="47"/>
  <c r="F25" i="47" s="1"/>
  <c r="E24" i="47"/>
  <c r="D24" i="47"/>
  <c r="F24" i="47"/>
  <c r="E23" i="47"/>
  <c r="D23" i="47"/>
  <c r="E22" i="47"/>
  <c r="D22" i="47"/>
  <c r="E21" i="47"/>
  <c r="D21" i="47"/>
  <c r="E20" i="47"/>
  <c r="D20" i="47"/>
  <c r="E19" i="47"/>
  <c r="D19" i="47"/>
  <c r="E18" i="47"/>
  <c r="D18" i="47"/>
  <c r="F18" i="47" s="1"/>
  <c r="E17" i="47"/>
  <c r="D17" i="47"/>
  <c r="F17" i="47" s="1"/>
  <c r="E16" i="47"/>
  <c r="D16" i="47"/>
  <c r="F16" i="47"/>
  <c r="E15" i="47"/>
  <c r="D15" i="47"/>
  <c r="E14" i="47"/>
  <c r="D14" i="47"/>
  <c r="X45" i="46"/>
  <c r="T45" i="46"/>
  <c r="P45" i="46"/>
  <c r="L45" i="46"/>
  <c r="H45" i="46"/>
  <c r="G14" i="46"/>
  <c r="G15" i="46"/>
  <c r="G16" i="46"/>
  <c r="G17" i="46"/>
  <c r="G18" i="46"/>
  <c r="G19" i="46"/>
  <c r="G20" i="46"/>
  <c r="G21" i="46"/>
  <c r="G22" i="46"/>
  <c r="G23" i="46"/>
  <c r="G24" i="46"/>
  <c r="G25" i="46"/>
  <c r="G26" i="46"/>
  <c r="G27" i="46"/>
  <c r="G28" i="46"/>
  <c r="G29" i="46"/>
  <c r="G30" i="46"/>
  <c r="G31" i="46"/>
  <c r="G32" i="46"/>
  <c r="G33" i="46"/>
  <c r="G34" i="46"/>
  <c r="G35" i="46"/>
  <c r="G36" i="46"/>
  <c r="G37" i="46"/>
  <c r="G38" i="46"/>
  <c r="G39" i="46"/>
  <c r="G40" i="46"/>
  <c r="G41" i="46"/>
  <c r="G42" i="46"/>
  <c r="G43" i="46"/>
  <c r="G44" i="46"/>
  <c r="E44" i="46"/>
  <c r="D44" i="46"/>
  <c r="E43" i="46"/>
  <c r="D43" i="46"/>
  <c r="F43" i="46" s="1"/>
  <c r="E42" i="46"/>
  <c r="D42" i="46"/>
  <c r="F42" i="46" s="1"/>
  <c r="E41" i="46"/>
  <c r="D41" i="46"/>
  <c r="F41" i="46"/>
  <c r="E40" i="46"/>
  <c r="D40" i="46"/>
  <c r="F40" i="46"/>
  <c r="E39" i="46"/>
  <c r="D39" i="46"/>
  <c r="E38" i="46"/>
  <c r="D38" i="46"/>
  <c r="F38" i="46" s="1"/>
  <c r="E37" i="46"/>
  <c r="D37" i="46"/>
  <c r="F37" i="46" s="1"/>
  <c r="E36" i="46"/>
  <c r="D36" i="46"/>
  <c r="E35" i="46"/>
  <c r="D35" i="46"/>
  <c r="F35" i="46"/>
  <c r="E34" i="46"/>
  <c r="D34" i="46"/>
  <c r="F34" i="46"/>
  <c r="E33" i="46"/>
  <c r="D33" i="46"/>
  <c r="F33" i="46"/>
  <c r="E32" i="46"/>
  <c r="D32" i="46"/>
  <c r="F32" i="46"/>
  <c r="E31" i="46"/>
  <c r="D31" i="46"/>
  <c r="E30" i="46"/>
  <c r="D30" i="46"/>
  <c r="F30" i="46" s="1"/>
  <c r="E29" i="46"/>
  <c r="D29" i="46"/>
  <c r="F29" i="46" s="1"/>
  <c r="C29" i="46"/>
  <c r="E28" i="46"/>
  <c r="D28" i="46"/>
  <c r="F28" i="46" s="1"/>
  <c r="E27" i="46"/>
  <c r="D27" i="46"/>
  <c r="F27" i="46" s="1"/>
  <c r="E26" i="46"/>
  <c r="D26" i="46"/>
  <c r="F26" i="46" s="1"/>
  <c r="E25" i="46"/>
  <c r="D25" i="46"/>
  <c r="F25" i="46" s="1"/>
  <c r="E24" i="46"/>
  <c r="D24" i="46"/>
  <c r="F24" i="46" s="1"/>
  <c r="E23" i="46"/>
  <c r="D23" i="46"/>
  <c r="E22" i="46"/>
  <c r="D22" i="46"/>
  <c r="F22" i="46"/>
  <c r="E21" i="46"/>
  <c r="D21" i="46"/>
  <c r="F21" i="46"/>
  <c r="E20" i="46"/>
  <c r="D20" i="46"/>
  <c r="F20" i="46"/>
  <c r="E19" i="46"/>
  <c r="D19" i="46"/>
  <c r="F19" i="46"/>
  <c r="E18" i="46"/>
  <c r="D18" i="46"/>
  <c r="F18" i="46"/>
  <c r="E17" i="46"/>
  <c r="D17" i="46"/>
  <c r="F17" i="46"/>
  <c r="E16" i="46"/>
  <c r="D16" i="46"/>
  <c r="F16" i="46"/>
  <c r="E15" i="46"/>
  <c r="D15" i="46"/>
  <c r="F15" i="46"/>
  <c r="E14" i="46"/>
  <c r="D14" i="46"/>
  <c r="F14" i="46"/>
  <c r="X45" i="45"/>
  <c r="T45" i="45"/>
  <c r="P45" i="45"/>
  <c r="L45" i="45"/>
  <c r="H45" i="45"/>
  <c r="G14" i="45"/>
  <c r="G15" i="45"/>
  <c r="G16" i="45"/>
  <c r="G17" i="45"/>
  <c r="G18" i="45"/>
  <c r="G19" i="45"/>
  <c r="G20" i="45"/>
  <c r="G21" i="45"/>
  <c r="G22" i="45"/>
  <c r="G23" i="45"/>
  <c r="G24" i="45"/>
  <c r="G25" i="45"/>
  <c r="G26" i="45"/>
  <c r="G27" i="45"/>
  <c r="G28" i="45"/>
  <c r="G29" i="45"/>
  <c r="G30" i="45"/>
  <c r="G31" i="45"/>
  <c r="G32" i="45"/>
  <c r="G33" i="45"/>
  <c r="G34" i="45"/>
  <c r="G35" i="45"/>
  <c r="G36" i="45"/>
  <c r="G37" i="45"/>
  <c r="G38" i="45"/>
  <c r="G39" i="45"/>
  <c r="G40" i="45"/>
  <c r="G41" i="45"/>
  <c r="G42" i="45"/>
  <c r="G43" i="45"/>
  <c r="G44" i="45"/>
  <c r="E44" i="45"/>
  <c r="D44" i="45"/>
  <c r="E43" i="45"/>
  <c r="D43" i="45"/>
  <c r="F43" i="45"/>
  <c r="E42" i="45"/>
  <c r="D42" i="45"/>
  <c r="F42" i="45" s="1"/>
  <c r="E41" i="45"/>
  <c r="D41" i="45"/>
  <c r="F41" i="45"/>
  <c r="E40" i="45"/>
  <c r="D40" i="45"/>
  <c r="F40" i="45" s="1"/>
  <c r="E39" i="45"/>
  <c r="D39" i="45"/>
  <c r="F39" i="45"/>
  <c r="E38" i="45"/>
  <c r="D38" i="45"/>
  <c r="F38" i="45" s="1"/>
  <c r="E37" i="45"/>
  <c r="D37" i="45"/>
  <c r="F37" i="45"/>
  <c r="E36" i="45"/>
  <c r="D36" i="45"/>
  <c r="E35" i="45"/>
  <c r="D35" i="45"/>
  <c r="F35" i="45" s="1"/>
  <c r="E34" i="45"/>
  <c r="D34" i="45"/>
  <c r="F34" i="45"/>
  <c r="E33" i="45"/>
  <c r="D33" i="45"/>
  <c r="F33" i="45" s="1"/>
  <c r="E32" i="45"/>
  <c r="D32" i="45"/>
  <c r="F32" i="45"/>
  <c r="E31" i="45"/>
  <c r="D31" i="45"/>
  <c r="F31" i="45" s="1"/>
  <c r="E30" i="45"/>
  <c r="D30" i="45"/>
  <c r="F30" i="45"/>
  <c r="E29" i="45"/>
  <c r="D29" i="45"/>
  <c r="F29" i="45" s="1"/>
  <c r="E28" i="45"/>
  <c r="D28" i="45"/>
  <c r="E27" i="45"/>
  <c r="D27" i="45"/>
  <c r="F27" i="45"/>
  <c r="E26" i="45"/>
  <c r="D26" i="45"/>
  <c r="F26" i="45" s="1"/>
  <c r="E25" i="45"/>
  <c r="D25" i="45"/>
  <c r="F25" i="45"/>
  <c r="E24" i="45"/>
  <c r="D24" i="45"/>
  <c r="F24" i="45" s="1"/>
  <c r="E23" i="45"/>
  <c r="D23" i="45"/>
  <c r="F23" i="45"/>
  <c r="E22" i="45"/>
  <c r="D22" i="45"/>
  <c r="F22" i="45" s="1"/>
  <c r="E21" i="45"/>
  <c r="D21" i="45"/>
  <c r="F21" i="45"/>
  <c r="E20" i="45"/>
  <c r="D20" i="45"/>
  <c r="F20" i="45" s="1"/>
  <c r="E19" i="45"/>
  <c r="D19" i="45"/>
  <c r="F19" i="45"/>
  <c r="E18" i="45"/>
  <c r="D18" i="45"/>
  <c r="F18" i="45" s="1"/>
  <c r="C18" i="45"/>
  <c r="E17" i="45"/>
  <c r="D17" i="45"/>
  <c r="F17" i="45" s="1"/>
  <c r="C17" i="45"/>
  <c r="E16" i="45"/>
  <c r="D16" i="45"/>
  <c r="F16" i="45" s="1"/>
  <c r="C16" i="45"/>
  <c r="E15" i="45"/>
  <c r="D15" i="45"/>
  <c r="F15" i="45" s="1"/>
  <c r="C15" i="45"/>
  <c r="E14" i="45"/>
  <c r="D14" i="45"/>
  <c r="F14" i="45" s="1"/>
  <c r="C14" i="45"/>
  <c r="X45" i="44"/>
  <c r="T45" i="44"/>
  <c r="P45" i="44"/>
  <c r="L45" i="44"/>
  <c r="H45" i="44"/>
  <c r="G14" i="44"/>
  <c r="G15" i="44"/>
  <c r="G16" i="44"/>
  <c r="G17" i="44"/>
  <c r="G18" i="44"/>
  <c r="G19" i="44"/>
  <c r="G20" i="44"/>
  <c r="G21" i="44"/>
  <c r="G22" i="44"/>
  <c r="G23" i="44"/>
  <c r="G24" i="44"/>
  <c r="G25" i="44"/>
  <c r="G26" i="44"/>
  <c r="G27" i="44"/>
  <c r="G28" i="44"/>
  <c r="G29" i="44"/>
  <c r="G30" i="44"/>
  <c r="G31" i="44"/>
  <c r="G32" i="44"/>
  <c r="G33" i="44"/>
  <c r="G34" i="44"/>
  <c r="G35" i="44"/>
  <c r="G36" i="44"/>
  <c r="G37" i="44"/>
  <c r="G38" i="44"/>
  <c r="G39" i="44"/>
  <c r="G40" i="44"/>
  <c r="G41" i="44"/>
  <c r="G42" i="44"/>
  <c r="G43" i="44"/>
  <c r="G44" i="44"/>
  <c r="E44" i="44"/>
  <c r="D44" i="44"/>
  <c r="E43" i="44"/>
  <c r="D43" i="44"/>
  <c r="E42" i="44"/>
  <c r="D42" i="44"/>
  <c r="F42" i="44" s="1"/>
  <c r="E41" i="44"/>
  <c r="D41" i="44"/>
  <c r="E40" i="44"/>
  <c r="D40" i="44"/>
  <c r="F40" i="44"/>
  <c r="E39" i="44"/>
  <c r="D39" i="44"/>
  <c r="E38" i="44"/>
  <c r="D38" i="44"/>
  <c r="E37" i="44"/>
  <c r="D37" i="44"/>
  <c r="E36" i="44"/>
  <c r="D36" i="44"/>
  <c r="E35" i="44"/>
  <c r="D35" i="44"/>
  <c r="E34" i="44"/>
  <c r="D34" i="44"/>
  <c r="E33" i="44"/>
  <c r="D33" i="44"/>
  <c r="E32" i="44"/>
  <c r="D32" i="44"/>
  <c r="F32" i="44" s="1"/>
  <c r="E31" i="44"/>
  <c r="D31" i="44"/>
  <c r="E30" i="44"/>
  <c r="F30" i="44" s="1"/>
  <c r="D30" i="44"/>
  <c r="E29" i="44"/>
  <c r="D29" i="44"/>
  <c r="F29" i="44" s="1"/>
  <c r="E28" i="44"/>
  <c r="F28" i="44" s="1"/>
  <c r="D28" i="44"/>
  <c r="E27" i="44"/>
  <c r="D27" i="44"/>
  <c r="F27" i="44" s="1"/>
  <c r="E26" i="44"/>
  <c r="D26" i="44"/>
  <c r="F26" i="44"/>
  <c r="E25" i="44"/>
  <c r="D25" i="44"/>
  <c r="E24" i="44"/>
  <c r="D24" i="44"/>
  <c r="F24" i="44" s="1"/>
  <c r="E23" i="44"/>
  <c r="D23" i="44"/>
  <c r="F23" i="44" s="1"/>
  <c r="E22" i="44"/>
  <c r="F22" i="44" s="1"/>
  <c r="D22" i="44"/>
  <c r="E21" i="44"/>
  <c r="D21" i="44"/>
  <c r="F21" i="44" s="1"/>
  <c r="E20" i="44"/>
  <c r="F20" i="44" s="1"/>
  <c r="D20" i="44"/>
  <c r="E19" i="44"/>
  <c r="D19" i="44"/>
  <c r="F19" i="44" s="1"/>
  <c r="E18" i="44"/>
  <c r="F18" i="44" s="1"/>
  <c r="D18" i="44"/>
  <c r="E17" i="44"/>
  <c r="D17" i="44"/>
  <c r="F17" i="44" s="1"/>
  <c r="E16" i="44"/>
  <c r="D16" i="44"/>
  <c r="F16" i="44"/>
  <c r="E15" i="44"/>
  <c r="D15" i="44"/>
  <c r="E14" i="44"/>
  <c r="D14" i="44"/>
  <c r="X5" i="43"/>
  <c r="X5" i="44" s="1"/>
  <c r="X5" i="45" s="1"/>
  <c r="X5" i="46" s="1"/>
  <c r="X5" i="47" s="1"/>
  <c r="X5" i="48" s="1"/>
  <c r="X5" i="49" s="1"/>
  <c r="X5" i="50" s="1"/>
  <c r="X5" i="51" s="1"/>
  <c r="X5" i="52" s="1"/>
  <c r="X5" i="53" s="1"/>
  <c r="X4" i="43"/>
  <c r="X4" i="44" s="1"/>
  <c r="X4" i="45" s="1"/>
  <c r="X4" i="46" s="1"/>
  <c r="X4" i="47" s="1"/>
  <c r="X4" i="48" s="1"/>
  <c r="X4" i="49" s="1"/>
  <c r="X4" i="50" s="1"/>
  <c r="X4" i="51" s="1"/>
  <c r="X4" i="52" s="1"/>
  <c r="X4" i="53" s="1"/>
  <c r="X3" i="43"/>
  <c r="X3" i="44" s="1"/>
  <c r="X3" i="45" s="1"/>
  <c r="X3" i="46" s="1"/>
  <c r="X3" i="47" s="1"/>
  <c r="X3" i="48" s="1"/>
  <c r="X3" i="49" s="1"/>
  <c r="X3" i="50" s="1"/>
  <c r="X3" i="51" s="1"/>
  <c r="X3" i="52" s="1"/>
  <c r="X3" i="53" s="1"/>
  <c r="X45" i="43"/>
  <c r="T45" i="43"/>
  <c r="P45" i="43"/>
  <c r="L45" i="43"/>
  <c r="H45" i="43"/>
  <c r="G14" i="43"/>
  <c r="G15" i="43"/>
  <c r="G16" i="43"/>
  <c r="G17" i="43"/>
  <c r="G18" i="43"/>
  <c r="G19" i="43"/>
  <c r="G20" i="43"/>
  <c r="G21" i="43"/>
  <c r="G22" i="43"/>
  <c r="G23" i="43"/>
  <c r="G24" i="43"/>
  <c r="G25" i="43"/>
  <c r="G26" i="43"/>
  <c r="G27" i="43"/>
  <c r="G28" i="43"/>
  <c r="G29" i="43"/>
  <c r="G30" i="43"/>
  <c r="G31" i="43"/>
  <c r="G32" i="43"/>
  <c r="G33" i="43"/>
  <c r="G34" i="43"/>
  <c r="G35" i="43"/>
  <c r="G36" i="43"/>
  <c r="G37" i="43"/>
  <c r="G38" i="43"/>
  <c r="G39" i="43"/>
  <c r="G40" i="43"/>
  <c r="G41" i="43"/>
  <c r="G42" i="43"/>
  <c r="G43" i="43"/>
  <c r="G44" i="43"/>
  <c r="E44" i="43"/>
  <c r="D44" i="43"/>
  <c r="F44" i="43" s="1"/>
  <c r="E43" i="43"/>
  <c r="D43" i="43"/>
  <c r="F43" i="43" s="1"/>
  <c r="E42" i="43"/>
  <c r="D42" i="43"/>
  <c r="F42" i="43" s="1"/>
  <c r="E41" i="43"/>
  <c r="D41" i="43"/>
  <c r="C41" i="43"/>
  <c r="E40" i="43"/>
  <c r="F40" i="43" s="1"/>
  <c r="D40" i="43"/>
  <c r="C40" i="43"/>
  <c r="E39" i="43"/>
  <c r="D39" i="43"/>
  <c r="C39" i="43"/>
  <c r="E38" i="43"/>
  <c r="F38" i="43" s="1"/>
  <c r="D38" i="43"/>
  <c r="C38" i="43"/>
  <c r="E37" i="43"/>
  <c r="D37" i="43"/>
  <c r="C37" i="43"/>
  <c r="E36" i="43"/>
  <c r="F36" i="43" s="1"/>
  <c r="D36" i="43"/>
  <c r="C36" i="43"/>
  <c r="E35" i="43"/>
  <c r="D35" i="43"/>
  <c r="C35" i="43"/>
  <c r="E34" i="43"/>
  <c r="F34" i="43" s="1"/>
  <c r="D34" i="43"/>
  <c r="C34" i="43"/>
  <c r="E33" i="43"/>
  <c r="D33" i="43"/>
  <c r="C33" i="43"/>
  <c r="E32" i="43"/>
  <c r="F32" i="43" s="1"/>
  <c r="D32" i="43"/>
  <c r="C32" i="43"/>
  <c r="E31" i="43"/>
  <c r="D31" i="43"/>
  <c r="C31" i="43"/>
  <c r="E30" i="43"/>
  <c r="F30" i="43" s="1"/>
  <c r="D30" i="43"/>
  <c r="C30" i="43"/>
  <c r="E29" i="43"/>
  <c r="D29" i="43"/>
  <c r="C29" i="43"/>
  <c r="E28" i="43"/>
  <c r="F28" i="43" s="1"/>
  <c r="D28" i="43"/>
  <c r="C28" i="43"/>
  <c r="E27" i="43"/>
  <c r="D27" i="43"/>
  <c r="C27" i="43"/>
  <c r="E26" i="43"/>
  <c r="F26" i="43" s="1"/>
  <c r="D26" i="43"/>
  <c r="C26" i="43"/>
  <c r="E25" i="43"/>
  <c r="D25" i="43"/>
  <c r="C25" i="43"/>
  <c r="E24" i="43"/>
  <c r="F24" i="43" s="1"/>
  <c r="D24" i="43"/>
  <c r="C24" i="43"/>
  <c r="E23" i="43"/>
  <c r="D23" i="43"/>
  <c r="C23" i="43"/>
  <c r="E22" i="43"/>
  <c r="F22" i="43" s="1"/>
  <c r="D22" i="43"/>
  <c r="C22" i="43"/>
  <c r="E21" i="43"/>
  <c r="D21" i="43"/>
  <c r="C21" i="43"/>
  <c r="E20" i="43"/>
  <c r="F20" i="43" s="1"/>
  <c r="D20" i="43"/>
  <c r="C20" i="43"/>
  <c r="E19" i="43"/>
  <c r="D19" i="43"/>
  <c r="C19" i="43"/>
  <c r="E18" i="43"/>
  <c r="F18" i="43" s="1"/>
  <c r="D18" i="43"/>
  <c r="C18" i="43"/>
  <c r="E17" i="43"/>
  <c r="D17" i="43"/>
  <c r="C17" i="43"/>
  <c r="E16" i="43"/>
  <c r="F16" i="43" s="1"/>
  <c r="D16" i="43"/>
  <c r="C16" i="43"/>
  <c r="E15" i="43"/>
  <c r="D15" i="43"/>
  <c r="C15" i="43"/>
  <c r="E14" i="43"/>
  <c r="F14" i="43" s="1"/>
  <c r="D14" i="43"/>
  <c r="C14" i="43"/>
  <c r="C458" i="28"/>
  <c r="C457" i="28"/>
  <c r="C456" i="28"/>
  <c r="C455" i="28"/>
  <c r="C454" i="28"/>
  <c r="C453" i="28"/>
  <c r="C452" i="28"/>
  <c r="C451" i="28"/>
  <c r="C450" i="28"/>
  <c r="C449" i="28"/>
  <c r="C448" i="28"/>
  <c r="C447" i="28"/>
  <c r="C446" i="28"/>
  <c r="C445" i="28"/>
  <c r="C444" i="28"/>
  <c r="C443" i="28"/>
  <c r="C442" i="28"/>
  <c r="C441" i="28"/>
  <c r="C440" i="28"/>
  <c r="C439" i="28"/>
  <c r="C438" i="28"/>
  <c r="C437" i="28"/>
  <c r="C436" i="28"/>
  <c r="C435" i="28"/>
  <c r="C434" i="28"/>
  <c r="C433" i="28"/>
  <c r="C432" i="28"/>
  <c r="C431" i="28"/>
  <c r="C430" i="28"/>
  <c r="C429" i="28"/>
  <c r="C428" i="28"/>
  <c r="C427" i="28"/>
  <c r="C426" i="28"/>
  <c r="C425" i="28"/>
  <c r="C424" i="28"/>
  <c r="C423" i="28"/>
  <c r="C422" i="28"/>
  <c r="C421" i="28"/>
  <c r="C420" i="28"/>
  <c r="C419" i="28"/>
  <c r="C418" i="28"/>
  <c r="C417" i="28"/>
  <c r="C416" i="28"/>
  <c r="C415" i="28"/>
  <c r="C414" i="28"/>
  <c r="C413" i="28"/>
  <c r="C412" i="28"/>
  <c r="C411" i="28"/>
  <c r="C410" i="28"/>
  <c r="C409" i="28"/>
  <c r="C408" i="28"/>
  <c r="C407" i="28"/>
  <c r="C406" i="28"/>
  <c r="C405" i="28"/>
  <c r="C404" i="28"/>
  <c r="C403" i="28"/>
  <c r="C402" i="28"/>
  <c r="C401" i="28"/>
  <c r="C400" i="28"/>
  <c r="C399" i="28"/>
  <c r="C398" i="28"/>
  <c r="C397" i="28"/>
  <c r="C396" i="28"/>
  <c r="C395" i="28"/>
  <c r="C394" i="28"/>
  <c r="C393" i="28"/>
  <c r="C392" i="28"/>
  <c r="C391" i="28"/>
  <c r="C390" i="28"/>
  <c r="C389" i="28"/>
  <c r="C388" i="28"/>
  <c r="C387" i="28"/>
  <c r="C386" i="28"/>
  <c r="C385" i="28"/>
  <c r="C384" i="28"/>
  <c r="C383" i="28"/>
  <c r="C382" i="28"/>
  <c r="C381" i="28"/>
  <c r="C380" i="28"/>
  <c r="C379" i="28"/>
  <c r="C378" i="28"/>
  <c r="C377" i="28"/>
  <c r="C376" i="28"/>
  <c r="C375" i="28"/>
  <c r="C374" i="28"/>
  <c r="C373" i="28"/>
  <c r="C372" i="28"/>
  <c r="C371" i="28"/>
  <c r="C370" i="28"/>
  <c r="C369" i="28"/>
  <c r="C368" i="28"/>
  <c r="C367" i="28"/>
  <c r="C366" i="28"/>
  <c r="C365" i="28"/>
  <c r="C364" i="28"/>
  <c r="C363" i="28"/>
  <c r="C362" i="28"/>
  <c r="C361" i="28"/>
  <c r="C360" i="28"/>
  <c r="C359" i="28"/>
  <c r="C358" i="28"/>
  <c r="C357" i="28"/>
  <c r="C356" i="28"/>
  <c r="C355" i="28"/>
  <c r="C354" i="28"/>
  <c r="C353" i="28"/>
  <c r="C352" i="28"/>
  <c r="C351" i="28"/>
  <c r="C350" i="28"/>
  <c r="C349" i="28"/>
  <c r="C348" i="28"/>
  <c r="C347" i="28"/>
  <c r="C346" i="28"/>
  <c r="C345" i="28"/>
  <c r="C344" i="28"/>
  <c r="C343" i="28"/>
  <c r="C342" i="28"/>
  <c r="C341" i="28"/>
  <c r="C340" i="28"/>
  <c r="C339" i="28"/>
  <c r="C338" i="28"/>
  <c r="C337" i="28"/>
  <c r="C336" i="28"/>
  <c r="C335" i="28"/>
  <c r="C334" i="28"/>
  <c r="C333" i="28"/>
  <c r="C332" i="28"/>
  <c r="C331" i="28"/>
  <c r="C330" i="28"/>
  <c r="C329" i="28"/>
  <c r="C328" i="28"/>
  <c r="C327" i="28"/>
  <c r="C326" i="28"/>
  <c r="C325" i="28"/>
  <c r="C324" i="28"/>
  <c r="C323" i="28"/>
  <c r="C322" i="28"/>
  <c r="C321" i="28"/>
  <c r="C320" i="28"/>
  <c r="C319" i="28"/>
  <c r="C318" i="28"/>
  <c r="C317" i="28"/>
  <c r="C316" i="28"/>
  <c r="C315" i="28"/>
  <c r="C314" i="28"/>
  <c r="C313" i="28"/>
  <c r="C312" i="28"/>
  <c r="C311" i="28"/>
  <c r="C310" i="28"/>
  <c r="C309" i="28"/>
  <c r="C308" i="28"/>
  <c r="C307" i="28"/>
  <c r="C306" i="28"/>
  <c r="C305" i="28"/>
  <c r="C304" i="28"/>
  <c r="C303" i="28"/>
  <c r="C302" i="28"/>
  <c r="C301" i="28"/>
  <c r="C300" i="28"/>
  <c r="C299" i="28"/>
  <c r="C298" i="28"/>
  <c r="C297" i="28"/>
  <c r="C296" i="28"/>
  <c r="C295" i="28"/>
  <c r="C294" i="28"/>
  <c r="C293" i="28"/>
  <c r="C292" i="28"/>
  <c r="C291" i="28"/>
  <c r="C290" i="28"/>
  <c r="C289" i="28"/>
  <c r="C288" i="28"/>
  <c r="C287" i="28"/>
  <c r="C286" i="28"/>
  <c r="C285" i="28"/>
  <c r="C284" i="28"/>
  <c r="C283" i="28"/>
  <c r="C282" i="28"/>
  <c r="C281" i="28"/>
  <c r="C280" i="28"/>
  <c r="C279" i="28"/>
  <c r="C278" i="28"/>
  <c r="C277" i="28"/>
  <c r="C276" i="28"/>
  <c r="C275" i="28"/>
  <c r="C274" i="28"/>
  <c r="C273" i="28"/>
  <c r="C272" i="28"/>
  <c r="C271" i="28"/>
  <c r="C270" i="28"/>
  <c r="C269" i="28"/>
  <c r="C268" i="28"/>
  <c r="C267" i="28"/>
  <c r="C266" i="28"/>
  <c r="C265" i="28"/>
  <c r="C264" i="28"/>
  <c r="C263" i="28"/>
  <c r="C262" i="28"/>
  <c r="C261" i="28"/>
  <c r="C260" i="28"/>
  <c r="C259" i="28"/>
  <c r="C258" i="28"/>
  <c r="C257" i="28"/>
  <c r="C256" i="28"/>
  <c r="C255" i="28"/>
  <c r="C254" i="28"/>
  <c r="C253" i="28"/>
  <c r="C252" i="28"/>
  <c r="C251" i="28"/>
  <c r="C250" i="28"/>
  <c r="C249" i="28"/>
  <c r="C248" i="28"/>
  <c r="C247" i="28"/>
  <c r="C246" i="28"/>
  <c r="C245" i="28"/>
  <c r="C244" i="28"/>
  <c r="C243" i="28"/>
  <c r="C242" i="28"/>
  <c r="C241" i="28"/>
  <c r="C240" i="28"/>
  <c r="C239" i="28"/>
  <c r="C238" i="28"/>
  <c r="C237" i="28"/>
  <c r="C236" i="28"/>
  <c r="C235" i="28"/>
  <c r="C234" i="28"/>
  <c r="C233" i="28"/>
  <c r="C232" i="28"/>
  <c r="C231" i="28"/>
  <c r="C230" i="28"/>
  <c r="C229" i="28"/>
  <c r="C228" i="28"/>
  <c r="C227" i="28"/>
  <c r="C226" i="28"/>
  <c r="C225" i="28"/>
  <c r="C224" i="28"/>
  <c r="C223" i="28"/>
  <c r="C222" i="28"/>
  <c r="C221" i="28"/>
  <c r="C220" i="28"/>
  <c r="C219" i="28"/>
  <c r="C218"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92" i="28"/>
  <c r="C191" i="28"/>
  <c r="C190" i="28"/>
  <c r="C189" i="28"/>
  <c r="C188" i="28"/>
  <c r="C187" i="28"/>
  <c r="C186" i="28"/>
  <c r="C185" i="28"/>
  <c r="C184" i="28"/>
  <c r="C183" i="28"/>
  <c r="C182"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56" i="28"/>
  <c r="C155" i="28"/>
  <c r="C154" i="28"/>
  <c r="C153" i="28"/>
  <c r="C152" i="28"/>
  <c r="C151" i="28"/>
  <c r="C150" i="28"/>
  <c r="C149" i="28"/>
  <c r="C148" i="28"/>
  <c r="C147" i="28"/>
  <c r="C146"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1" i="28"/>
  <c r="C120" i="28"/>
  <c r="C119" i="28"/>
  <c r="C118" i="28"/>
  <c r="C117" i="28"/>
  <c r="C116" i="28"/>
  <c r="C115" i="28"/>
  <c r="C114" i="28"/>
  <c r="C113" i="28"/>
  <c r="C111" i="28"/>
  <c r="C110"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C3" i="28"/>
  <c r="C2" i="28"/>
  <c r="AL3" i="42"/>
  <c r="H45" i="29"/>
  <c r="G44" i="41"/>
  <c r="G43" i="41"/>
  <c r="G42" i="41"/>
  <c r="G41" i="41"/>
  <c r="G40" i="41"/>
  <c r="G39" i="41"/>
  <c r="G38" i="41"/>
  <c r="G37" i="41"/>
  <c r="G36" i="41"/>
  <c r="G35" i="41"/>
  <c r="G34" i="41"/>
  <c r="G33" i="41"/>
  <c r="G32" i="41"/>
  <c r="G31" i="41"/>
  <c r="G30" i="41"/>
  <c r="G29" i="41"/>
  <c r="G28" i="41"/>
  <c r="G27" i="41"/>
  <c r="G26" i="41"/>
  <c r="G25" i="41"/>
  <c r="G24" i="41"/>
  <c r="G23" i="41"/>
  <c r="G22" i="41"/>
  <c r="G20" i="41"/>
  <c r="G19" i="41"/>
  <c r="G18" i="41"/>
  <c r="G17" i="41"/>
  <c r="G16" i="41"/>
  <c r="G15" i="41"/>
  <c r="G14" i="41"/>
  <c r="AC14" i="41" s="1"/>
  <c r="G44" i="29"/>
  <c r="G43" i="29"/>
  <c r="G42" i="29"/>
  <c r="G22" i="29"/>
  <c r="G23" i="29"/>
  <c r="G24" i="29"/>
  <c r="G25" i="29"/>
  <c r="G26" i="29"/>
  <c r="G27" i="29"/>
  <c r="G28" i="29"/>
  <c r="G29" i="29"/>
  <c r="G30" i="29"/>
  <c r="G31" i="29"/>
  <c r="G32" i="29"/>
  <c r="G33" i="29"/>
  <c r="G34" i="29"/>
  <c r="G35" i="29"/>
  <c r="G36" i="29"/>
  <c r="G37" i="29"/>
  <c r="G38" i="29"/>
  <c r="G39" i="29"/>
  <c r="G40" i="29"/>
  <c r="G41" i="29"/>
  <c r="G21" i="29"/>
  <c r="G20" i="29"/>
  <c r="G19" i="29"/>
  <c r="G18" i="29"/>
  <c r="G17" i="29"/>
  <c r="G16" i="29"/>
  <c r="G15" i="29"/>
  <c r="G14" i="29"/>
  <c r="X45" i="29"/>
  <c r="T45" i="29"/>
  <c r="P45" i="29"/>
  <c r="L45" i="29"/>
  <c r="H45" i="41"/>
  <c r="X45" i="41"/>
  <c r="T45" i="41"/>
  <c r="P45" i="41"/>
  <c r="L45" i="41"/>
  <c r="D7" i="42"/>
  <c r="E7" i="42" s="1"/>
  <c r="F7" i="42" s="1"/>
  <c r="G7" i="42" s="1"/>
  <c r="H7" i="42" s="1"/>
  <c r="I7" i="42" s="1"/>
  <c r="J7" i="42" s="1"/>
  <c r="K7" i="42" s="1"/>
  <c r="L7" i="42" s="1"/>
  <c r="M7" i="42" s="1"/>
  <c r="N7" i="42" s="1"/>
  <c r="O7" i="42" s="1"/>
  <c r="P7" i="42" s="1"/>
  <c r="Q7" i="42" s="1"/>
  <c r="R7" i="42" s="1"/>
  <c r="S7" i="42" s="1"/>
  <c r="T7" i="42" s="1"/>
  <c r="U7" i="42" s="1"/>
  <c r="V7" i="42" s="1"/>
  <c r="W7" i="42" s="1"/>
  <c r="X7" i="42" s="1"/>
  <c r="Y7" i="42" s="1"/>
  <c r="Z7" i="42" s="1"/>
  <c r="AA7" i="42" s="1"/>
  <c r="AB7" i="42" s="1"/>
  <c r="AC7" i="42" s="1"/>
  <c r="AD7" i="42" s="1"/>
  <c r="AE7" i="42" s="1"/>
  <c r="AF7" i="42" s="1"/>
  <c r="AG7" i="42" s="1"/>
  <c r="AH7" i="42" s="1"/>
  <c r="AI7" i="42" s="1"/>
  <c r="E44" i="41"/>
  <c r="D44" i="41"/>
  <c r="E43" i="41"/>
  <c r="F43" i="41" s="1"/>
  <c r="D43" i="41"/>
  <c r="E42" i="41"/>
  <c r="D42" i="41"/>
  <c r="E41" i="41"/>
  <c r="F41" i="41" s="1"/>
  <c r="D41" i="41"/>
  <c r="E40" i="41"/>
  <c r="D40" i="41"/>
  <c r="E39" i="41"/>
  <c r="F39" i="41" s="1"/>
  <c r="D39" i="41"/>
  <c r="E38" i="41"/>
  <c r="D38" i="41"/>
  <c r="E37" i="41"/>
  <c r="F37" i="41" s="1"/>
  <c r="D37" i="41"/>
  <c r="E36" i="41"/>
  <c r="D36" i="41"/>
  <c r="E35" i="41"/>
  <c r="F35" i="41" s="1"/>
  <c r="D35" i="41"/>
  <c r="E34" i="41"/>
  <c r="D34" i="41"/>
  <c r="E33" i="41"/>
  <c r="D33" i="41"/>
  <c r="E32" i="41"/>
  <c r="D32" i="41"/>
  <c r="E31" i="41"/>
  <c r="F31" i="41" s="1"/>
  <c r="D31" i="41"/>
  <c r="E30" i="41"/>
  <c r="D30" i="41"/>
  <c r="E29" i="41"/>
  <c r="D29" i="41"/>
  <c r="E28" i="41"/>
  <c r="F28" i="41" s="1"/>
  <c r="D28" i="41"/>
  <c r="E27" i="41"/>
  <c r="F27" i="41" s="1"/>
  <c r="D27" i="41"/>
  <c r="E26" i="41"/>
  <c r="F26" i="41" s="1"/>
  <c r="D26" i="41"/>
  <c r="E25" i="41"/>
  <c r="F25" i="41" s="1"/>
  <c r="D25" i="41"/>
  <c r="E24" i="41"/>
  <c r="D24" i="41"/>
  <c r="E23" i="41"/>
  <c r="F23" i="41" s="1"/>
  <c r="D23" i="41"/>
  <c r="E22" i="41"/>
  <c r="D22" i="41"/>
  <c r="E20" i="41"/>
  <c r="D20" i="41"/>
  <c r="E19" i="41"/>
  <c r="F19" i="41" s="1"/>
  <c r="D19" i="41"/>
  <c r="E18" i="41"/>
  <c r="D18" i="41"/>
  <c r="E17" i="41"/>
  <c r="F17" i="41" s="1"/>
  <c r="D17" i="41"/>
  <c r="E16" i="41"/>
  <c r="D16" i="41"/>
  <c r="E15" i="41"/>
  <c r="F15" i="41" s="1"/>
  <c r="D15" i="41"/>
  <c r="E14" i="41"/>
  <c r="D14" i="41"/>
  <c r="E44" i="29"/>
  <c r="F44" i="29" s="1"/>
  <c r="D44" i="29"/>
  <c r="E43" i="29"/>
  <c r="D43" i="29"/>
  <c r="E42" i="29"/>
  <c r="F42" i="29" s="1"/>
  <c r="D42" i="29"/>
  <c r="E41" i="29"/>
  <c r="F41" i="29" s="1"/>
  <c r="D41" i="29"/>
  <c r="E40" i="29"/>
  <c r="F40" i="29" s="1"/>
  <c r="D40" i="29"/>
  <c r="E39" i="29"/>
  <c r="D39" i="29"/>
  <c r="E38" i="29"/>
  <c r="F38" i="29" s="1"/>
  <c r="D38" i="29"/>
  <c r="E37" i="29"/>
  <c r="D37" i="29"/>
  <c r="E36" i="29"/>
  <c r="F36" i="29" s="1"/>
  <c r="D36" i="29"/>
  <c r="E35" i="29"/>
  <c r="D35" i="29"/>
  <c r="E34" i="29"/>
  <c r="D34" i="29"/>
  <c r="E33" i="29"/>
  <c r="F33" i="29" s="1"/>
  <c r="D33" i="29"/>
  <c r="E32" i="29"/>
  <c r="F32" i="29" s="1"/>
  <c r="D32" i="29"/>
  <c r="E31" i="29"/>
  <c r="F31" i="29" s="1"/>
  <c r="D31" i="29"/>
  <c r="E30" i="29"/>
  <c r="F30" i="29" s="1"/>
  <c r="D30" i="29"/>
  <c r="E29" i="29"/>
  <c r="D29" i="29"/>
  <c r="E28" i="29"/>
  <c r="F28" i="29" s="1"/>
  <c r="D28" i="29"/>
  <c r="E27" i="29"/>
  <c r="F27" i="29" s="1"/>
  <c r="D27" i="29"/>
  <c r="E26" i="29"/>
  <c r="D26" i="29"/>
  <c r="E25" i="29"/>
  <c r="D25" i="29"/>
  <c r="E24" i="29"/>
  <c r="F24" i="29" s="1"/>
  <c r="D24" i="29"/>
  <c r="E23" i="29"/>
  <c r="D23" i="29"/>
  <c r="E22" i="29"/>
  <c r="D22" i="29"/>
  <c r="E21" i="29"/>
  <c r="F21" i="29" s="1"/>
  <c r="D21" i="29"/>
  <c r="E20" i="29"/>
  <c r="F20" i="29" s="1"/>
  <c r="D20" i="29"/>
  <c r="E19" i="29"/>
  <c r="D19" i="29"/>
  <c r="E18" i="29"/>
  <c r="D18" i="29"/>
  <c r="E14" i="29"/>
  <c r="F14" i="29" s="1"/>
  <c r="D14" i="29"/>
  <c r="E15" i="29"/>
  <c r="F15" i="29" s="1"/>
  <c r="D15" i="29"/>
  <c r="E17" i="29"/>
  <c r="F17" i="29" s="1"/>
  <c r="D17" i="29"/>
  <c r="E16" i="29"/>
  <c r="D16" i="29"/>
  <c r="F16" i="29"/>
  <c r="F20" i="41"/>
  <c r="F24" i="41"/>
  <c r="F32" i="41"/>
  <c r="F36" i="41"/>
  <c r="F44" i="41"/>
  <c r="C15" i="41"/>
  <c r="C14" i="41"/>
  <c r="F18" i="29"/>
  <c r="F25" i="29"/>
  <c r="F29" i="29"/>
  <c r="F34" i="29"/>
  <c r="F39" i="29"/>
  <c r="F43" i="29"/>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B44" i="41"/>
  <c r="C44" i="41" s="1"/>
  <c r="C43" i="41"/>
  <c r="C14" i="47" l="1"/>
  <c r="C14" i="49"/>
  <c r="C41" i="29"/>
  <c r="C40" i="29"/>
  <c r="C39" i="29"/>
  <c r="C38" i="29"/>
  <c r="C37" i="29"/>
  <c r="C36" i="29"/>
  <c r="C35" i="29"/>
  <c r="C34" i="29"/>
  <c r="C33" i="29"/>
  <c r="C32" i="29"/>
  <c r="C31" i="29"/>
  <c r="C30" i="29"/>
  <c r="C29" i="29"/>
  <c r="C28" i="29"/>
  <c r="C27" i="29"/>
  <c r="C26" i="29"/>
  <c r="C25" i="29"/>
  <c r="C24" i="29"/>
  <c r="C23" i="29"/>
  <c r="C22" i="29"/>
  <c r="C21" i="29"/>
  <c r="C20" i="29"/>
  <c r="C19" i="29"/>
  <c r="C18" i="29"/>
  <c r="C17" i="29"/>
  <c r="C16" i="29"/>
  <c r="C14" i="29"/>
  <c r="C14" i="44"/>
  <c r="C20" i="44"/>
  <c r="C33" i="44"/>
  <c r="C25" i="46"/>
  <c r="C38" i="46"/>
  <c r="C14" i="51"/>
  <c r="B17" i="49"/>
  <c r="C17" i="49" s="1"/>
  <c r="C16" i="49"/>
  <c r="C24" i="44"/>
  <c r="C30" i="44"/>
  <c r="C37" i="44"/>
  <c r="C43" i="44"/>
  <c r="C14" i="46"/>
  <c r="C15" i="46"/>
  <c r="C16" i="46"/>
  <c r="C17" i="46"/>
  <c r="C18" i="46"/>
  <c r="C19" i="46"/>
  <c r="C20" i="46"/>
  <c r="C21" i="46"/>
  <c r="C22" i="46"/>
  <c r="C23" i="46"/>
  <c r="C27" i="46"/>
  <c r="C31" i="46"/>
  <c r="C43" i="46"/>
  <c r="C16" i="50"/>
  <c r="B16" i="47"/>
  <c r="C15" i="47"/>
  <c r="B44" i="29"/>
  <c r="C44" i="29" s="1"/>
  <c r="C15" i="44"/>
  <c r="C18" i="44"/>
  <c r="C22" i="44"/>
  <c r="C25" i="44"/>
  <c r="C28" i="44"/>
  <c r="C32" i="44"/>
  <c r="C35" i="44"/>
  <c r="C39" i="44"/>
  <c r="C42" i="44"/>
  <c r="C24" i="46"/>
  <c r="C26" i="46"/>
  <c r="C28" i="46"/>
  <c r="C30" i="46"/>
  <c r="C32" i="46"/>
  <c r="C33" i="46"/>
  <c r="C34" i="46"/>
  <c r="C35" i="46"/>
  <c r="C37" i="46"/>
  <c r="C39" i="46"/>
  <c r="C15" i="48"/>
  <c r="C21" i="48"/>
  <c r="C24" i="48"/>
  <c r="C15" i="49"/>
  <c r="C15" i="51"/>
  <c r="C15" i="53"/>
  <c r="F42" i="41"/>
  <c r="F24" i="51"/>
  <c r="B17" i="51"/>
  <c r="C16" i="51"/>
  <c r="B18" i="49"/>
  <c r="C42" i="29"/>
  <c r="C15" i="29"/>
  <c r="F22" i="29"/>
  <c r="F23" i="29"/>
  <c r="F35" i="29"/>
  <c r="F37" i="29"/>
  <c r="F16" i="41"/>
  <c r="F18" i="41"/>
  <c r="F30" i="41"/>
  <c r="F33" i="41"/>
  <c r="F34" i="41"/>
  <c r="F38" i="41"/>
  <c r="F40" i="41"/>
  <c r="F15" i="43"/>
  <c r="F17" i="43"/>
  <c r="F19" i="43"/>
  <c r="F21" i="43"/>
  <c r="F23" i="43"/>
  <c r="F25" i="43"/>
  <c r="F27" i="43"/>
  <c r="F29" i="43"/>
  <c r="F31" i="43"/>
  <c r="F33" i="43"/>
  <c r="F35" i="43"/>
  <c r="F37" i="43"/>
  <c r="F39" i="43"/>
  <c r="F41" i="43"/>
  <c r="F14" i="44"/>
  <c r="C16" i="44"/>
  <c r="C17" i="44"/>
  <c r="C19" i="44"/>
  <c r="C21" i="44"/>
  <c r="C23" i="44"/>
  <c r="C26" i="44"/>
  <c r="C27" i="44"/>
  <c r="C29" i="44"/>
  <c r="C31" i="44"/>
  <c r="C34" i="44"/>
  <c r="F34" i="44"/>
  <c r="F35" i="44"/>
  <c r="C36" i="44"/>
  <c r="F36" i="44"/>
  <c r="F37" i="44"/>
  <c r="C38" i="44"/>
  <c r="F38" i="44"/>
  <c r="F39" i="44"/>
  <c r="C40" i="44"/>
  <c r="C41" i="44"/>
  <c r="F43" i="44"/>
  <c r="G45" i="45"/>
  <c r="C36" i="46"/>
  <c r="C40" i="46"/>
  <c r="C41" i="46"/>
  <c r="C42" i="46"/>
  <c r="F44" i="46"/>
  <c r="F15" i="47"/>
  <c r="F19" i="47"/>
  <c r="F21" i="47"/>
  <c r="F23" i="47"/>
  <c r="F27" i="47"/>
  <c r="F29" i="47"/>
  <c r="F31" i="47"/>
  <c r="F35" i="47"/>
  <c r="F37" i="47"/>
  <c r="F39" i="47"/>
  <c r="C16" i="48"/>
  <c r="C18" i="48"/>
  <c r="C19" i="48"/>
  <c r="F19" i="48"/>
  <c r="C22" i="48"/>
  <c r="C23" i="48"/>
  <c r="F23" i="48"/>
  <c r="C25" i="48"/>
  <c r="F25" i="48"/>
  <c r="F29" i="48"/>
  <c r="F35" i="48"/>
  <c r="F39" i="48"/>
  <c r="F41" i="48"/>
  <c r="F24" i="49"/>
  <c r="F32" i="49"/>
  <c r="F42" i="49"/>
  <c r="F18" i="50"/>
  <c r="F26" i="50"/>
  <c r="F40" i="50"/>
  <c r="F14" i="51"/>
  <c r="F18" i="51"/>
  <c r="F28" i="51"/>
  <c r="F38" i="51"/>
  <c r="F20" i="52"/>
  <c r="F28" i="52"/>
  <c r="F36" i="52"/>
  <c r="B18" i="50"/>
  <c r="C17" i="50"/>
  <c r="F18" i="49"/>
  <c r="F22" i="49"/>
  <c r="F26" i="49"/>
  <c r="F30" i="49"/>
  <c r="F34" i="49"/>
  <c r="F38" i="49"/>
  <c r="F40" i="49"/>
  <c r="F17" i="50"/>
  <c r="F19" i="50"/>
  <c r="F21" i="50"/>
  <c r="F32" i="50"/>
  <c r="F34" i="50"/>
  <c r="F41" i="50"/>
  <c r="F19" i="51"/>
  <c r="F23" i="51"/>
  <c r="F25" i="51"/>
  <c r="F29" i="51"/>
  <c r="F35" i="51"/>
  <c r="F39" i="51"/>
  <c r="F14" i="52"/>
  <c r="F18" i="52"/>
  <c r="F22" i="52"/>
  <c r="F26" i="52"/>
  <c r="F34" i="52"/>
  <c r="F42" i="52"/>
  <c r="F20" i="53"/>
  <c r="F28" i="53"/>
  <c r="F29" i="53"/>
  <c r="F30" i="53"/>
  <c r="F36" i="53"/>
  <c r="AC15" i="41"/>
  <c r="AC16" i="41" s="1"/>
  <c r="AC17" i="41" s="1"/>
  <c r="AC18" i="41" s="1"/>
  <c r="AC19" i="41" s="1"/>
  <c r="AC20" i="41" s="1"/>
  <c r="AC21" i="41" s="1"/>
  <c r="AC22" i="41" s="1"/>
  <c r="AC23" i="41" s="1"/>
  <c r="AC24" i="41" s="1"/>
  <c r="AC25" i="41" s="1"/>
  <c r="AC26" i="41" s="1"/>
  <c r="AC27" i="41" s="1"/>
  <c r="AC28" i="41" s="1"/>
  <c r="AC29" i="41" s="1"/>
  <c r="AC30" i="41" s="1"/>
  <c r="AC31" i="41" s="1"/>
  <c r="AC32" i="41" s="1"/>
  <c r="AC33" i="41" s="1"/>
  <c r="AC34" i="41" s="1"/>
  <c r="AC35" i="41" s="1"/>
  <c r="AC36" i="41" s="1"/>
  <c r="AC37" i="41" s="1"/>
  <c r="AC38" i="41" s="1"/>
  <c r="AC39" i="41" s="1"/>
  <c r="AC40" i="41" s="1"/>
  <c r="AC41" i="41" s="1"/>
  <c r="AC42" i="41" s="1"/>
  <c r="AC43" i="41" s="1"/>
  <c r="F33" i="44"/>
  <c r="B20" i="45"/>
  <c r="C19" i="45"/>
  <c r="F15" i="44"/>
  <c r="F31" i="44"/>
  <c r="F39" i="46"/>
  <c r="F31" i="46"/>
  <c r="F23" i="46"/>
  <c r="G45" i="46"/>
  <c r="F14" i="41"/>
  <c r="F29" i="41"/>
  <c r="F25" i="44"/>
  <c r="F41" i="44"/>
  <c r="F19" i="29"/>
  <c r="F22" i="41"/>
  <c r="G45" i="44"/>
  <c r="F40" i="48"/>
  <c r="F32" i="48"/>
  <c r="F24" i="48"/>
  <c r="G45" i="48"/>
  <c r="F16" i="48"/>
  <c r="AC14" i="29"/>
  <c r="G45" i="29"/>
  <c r="F26" i="29"/>
  <c r="G45" i="41"/>
  <c r="AC15" i="29"/>
  <c r="AC16" i="29" s="1"/>
  <c r="AC17" i="29" s="1"/>
  <c r="AC18" i="29" s="1"/>
  <c r="AC19" i="29" s="1"/>
  <c r="AC20" i="29" s="1"/>
  <c r="AC21" i="29" s="1"/>
  <c r="AC22" i="29" s="1"/>
  <c r="AC23" i="29" s="1"/>
  <c r="AC24" i="29" s="1"/>
  <c r="AC25" i="29" s="1"/>
  <c r="AC26" i="29" s="1"/>
  <c r="AC27" i="29" s="1"/>
  <c r="AC28" i="29" s="1"/>
  <c r="AC29" i="29" s="1"/>
  <c r="AC30" i="29" s="1"/>
  <c r="AC31" i="29" s="1"/>
  <c r="AC32" i="29" s="1"/>
  <c r="AC33" i="29" s="1"/>
  <c r="AC34" i="29" s="1"/>
  <c r="AC35" i="29" s="1"/>
  <c r="AC36" i="29" s="1"/>
  <c r="AC37" i="29" s="1"/>
  <c r="AC38" i="29" s="1"/>
  <c r="AC39" i="29" s="1"/>
  <c r="AC40" i="29" s="1"/>
  <c r="AC41" i="29" s="1"/>
  <c r="AC42" i="29" s="1"/>
  <c r="AC43" i="29" s="1"/>
  <c r="AC14" i="43" s="1"/>
  <c r="AC15" i="43" s="1"/>
  <c r="AC16" i="43" s="1"/>
  <c r="AC17" i="43" s="1"/>
  <c r="AC18" i="43" s="1"/>
  <c r="AC19" i="43" s="1"/>
  <c r="AC20" i="43" s="1"/>
  <c r="AC21" i="43" s="1"/>
  <c r="AC22" i="43" s="1"/>
  <c r="AC23" i="43" s="1"/>
  <c r="AC24" i="43" s="1"/>
  <c r="AC25" i="43" s="1"/>
  <c r="AC26" i="43" s="1"/>
  <c r="AC27" i="43" s="1"/>
  <c r="AC28" i="43" s="1"/>
  <c r="AC29" i="43" s="1"/>
  <c r="AC30" i="43" s="1"/>
  <c r="AC31" i="43" s="1"/>
  <c r="AC32" i="43" s="1"/>
  <c r="AC33" i="43" s="1"/>
  <c r="AC34" i="43" s="1"/>
  <c r="AC35" i="43" s="1"/>
  <c r="AC36" i="43" s="1"/>
  <c r="AC37" i="43" s="1"/>
  <c r="AC38" i="43" s="1"/>
  <c r="AC39" i="43" s="1"/>
  <c r="AC40" i="43" s="1"/>
  <c r="AC41" i="43" s="1"/>
  <c r="AC42" i="43" s="1"/>
  <c r="F44" i="44"/>
  <c r="F36" i="46"/>
  <c r="G45" i="43"/>
  <c r="F44" i="49"/>
  <c r="F38" i="47"/>
  <c r="F30" i="47"/>
  <c r="F22" i="47"/>
  <c r="F14" i="47"/>
  <c r="G45" i="47"/>
  <c r="G45" i="49"/>
  <c r="F14" i="50"/>
  <c r="F22" i="50"/>
  <c r="F30" i="50"/>
  <c r="F44" i="47"/>
  <c r="F39" i="49"/>
  <c r="F36" i="47"/>
  <c r="F28" i="47"/>
  <c r="F20" i="47"/>
  <c r="G45" i="50"/>
  <c r="F15" i="50"/>
  <c r="F23" i="50"/>
  <c r="F44" i="50"/>
  <c r="F41" i="51"/>
  <c r="B27" i="48"/>
  <c r="C26" i="48"/>
  <c r="B43" i="43"/>
  <c r="C42" i="43"/>
  <c r="F28" i="45"/>
  <c r="F36" i="45"/>
  <c r="F44" i="45"/>
  <c r="F42" i="50"/>
  <c r="B17" i="53"/>
  <c r="C16" i="53"/>
  <c r="F38" i="50"/>
  <c r="F40" i="51"/>
  <c r="F30" i="52"/>
  <c r="F36" i="50"/>
  <c r="G45" i="51"/>
  <c r="F44" i="53"/>
  <c r="F42" i="47"/>
  <c r="B15" i="52"/>
  <c r="C14" i="52"/>
  <c r="G45" i="52"/>
  <c r="F16" i="51"/>
  <c r="F32" i="51"/>
  <c r="F38" i="52"/>
  <c r="G45" i="53"/>
  <c r="E1" i="42"/>
  <c r="AE71" i="42"/>
  <c r="AH3" i="42"/>
  <c r="AH1" i="42"/>
  <c r="AH2" i="42"/>
  <c r="N5" i="42"/>
  <c r="B2" i="42"/>
  <c r="B17" i="47" l="1"/>
  <c r="C16" i="47"/>
  <c r="B19" i="50"/>
  <c r="C18" i="50"/>
  <c r="B19" i="49"/>
  <c r="C18" i="49"/>
  <c r="B18" i="51"/>
  <c r="C17" i="51"/>
  <c r="B9" i="42"/>
  <c r="AC43" i="43"/>
  <c r="B28" i="48"/>
  <c r="C27" i="48"/>
  <c r="B44" i="43"/>
  <c r="C43" i="43"/>
  <c r="B21" i="45"/>
  <c r="C20" i="45"/>
  <c r="B16" i="52"/>
  <c r="C15" i="52"/>
  <c r="C17" i="53"/>
  <c r="B18" i="53"/>
  <c r="B18" i="47" l="1"/>
  <c r="C17" i="47"/>
  <c r="C18" i="51"/>
  <c r="B19" i="51"/>
  <c r="B20" i="49"/>
  <c r="C19" i="49"/>
  <c r="B20" i="50"/>
  <c r="C19" i="50"/>
  <c r="C44" i="43"/>
  <c r="AC44" i="43"/>
  <c r="AC14" i="44" s="1"/>
  <c r="AC15" i="44" s="1"/>
  <c r="AC16" i="44" s="1"/>
  <c r="AC17" i="44" s="1"/>
  <c r="AC18" i="44" s="1"/>
  <c r="AC19" i="44" s="1"/>
  <c r="AC20" i="44" s="1"/>
  <c r="AC21" i="44" s="1"/>
  <c r="AC22" i="44" s="1"/>
  <c r="AC23" i="44" s="1"/>
  <c r="AC24" i="44" s="1"/>
  <c r="AC25" i="44" s="1"/>
  <c r="AC26" i="44" s="1"/>
  <c r="AC27" i="44" s="1"/>
  <c r="AC28" i="44" s="1"/>
  <c r="AC29" i="44" s="1"/>
  <c r="AC30" i="44" s="1"/>
  <c r="AC31" i="44" s="1"/>
  <c r="AC32" i="44" s="1"/>
  <c r="AC33" i="44" s="1"/>
  <c r="AC34" i="44" s="1"/>
  <c r="AC35" i="44" s="1"/>
  <c r="AC36" i="44" s="1"/>
  <c r="AC37" i="44" s="1"/>
  <c r="AC38" i="44" s="1"/>
  <c r="AC39" i="44" s="1"/>
  <c r="AC40" i="44" s="1"/>
  <c r="AC41" i="44" s="1"/>
  <c r="AC42" i="44" s="1"/>
  <c r="AC43" i="44" s="1"/>
  <c r="AC14" i="45" s="1"/>
  <c r="AC15" i="45" s="1"/>
  <c r="AC16" i="45" s="1"/>
  <c r="AC17" i="45" s="1"/>
  <c r="AC18" i="45" s="1"/>
  <c r="AC19" i="45" s="1"/>
  <c r="AC20" i="45" s="1"/>
  <c r="AC21" i="45" s="1"/>
  <c r="C16" i="52"/>
  <c r="B17" i="52"/>
  <c r="B22" i="45"/>
  <c r="C21" i="45"/>
  <c r="B29" i="48"/>
  <c r="C28" i="48"/>
  <c r="C18" i="53"/>
  <c r="B19" i="53"/>
  <c r="B11" i="42"/>
  <c r="C9" i="42"/>
  <c r="AJ9" i="42"/>
  <c r="AJ10" i="42"/>
  <c r="AK10" i="42"/>
  <c r="AK9" i="42"/>
  <c r="B19" i="47" l="1"/>
  <c r="C18" i="47"/>
  <c r="B20" i="51"/>
  <c r="C19" i="51"/>
  <c r="B21" i="50"/>
  <c r="C20" i="50"/>
  <c r="B21" i="49"/>
  <c r="C20" i="49"/>
  <c r="B13" i="42"/>
  <c r="C11" i="42"/>
  <c r="C19" i="53"/>
  <c r="B20" i="53"/>
  <c r="B23" i="45"/>
  <c r="C22" i="45"/>
  <c r="AC22" i="45"/>
  <c r="B30" i="48"/>
  <c r="C29" i="48"/>
  <c r="C17" i="52"/>
  <c r="B18" i="52"/>
  <c r="AK11" i="42"/>
  <c r="AJ12" i="42"/>
  <c r="AJ11" i="42"/>
  <c r="AK12" i="42"/>
  <c r="B20" i="47" l="1"/>
  <c r="C19" i="47"/>
  <c r="C21" i="49"/>
  <c r="B22" i="49"/>
  <c r="C21" i="50"/>
  <c r="B22" i="50"/>
  <c r="C20" i="51"/>
  <c r="B21" i="51"/>
  <c r="B24" i="45"/>
  <c r="C23" i="45"/>
  <c r="AC23" i="45"/>
  <c r="C13" i="42"/>
  <c r="B15" i="42"/>
  <c r="C18" i="52"/>
  <c r="B19" i="52"/>
  <c r="B31" i="48"/>
  <c r="C30" i="48"/>
  <c r="B21" i="53"/>
  <c r="C20" i="53"/>
  <c r="AK14" i="42"/>
  <c r="AJ14" i="42"/>
  <c r="AK13" i="42"/>
  <c r="AJ13" i="42"/>
  <c r="B21" i="47" l="1"/>
  <c r="C20" i="47"/>
  <c r="B23" i="49"/>
  <c r="C22" i="49"/>
  <c r="B22" i="51"/>
  <c r="C21" i="51"/>
  <c r="B23" i="50"/>
  <c r="C22" i="50"/>
  <c r="C19" i="52"/>
  <c r="B20" i="52"/>
  <c r="C21" i="53"/>
  <c r="B22" i="53"/>
  <c r="B25" i="45"/>
  <c r="C24" i="45"/>
  <c r="AC24" i="45"/>
  <c r="B32" i="48"/>
  <c r="C31" i="48"/>
  <c r="B17" i="42"/>
  <c r="C15" i="42"/>
  <c r="AK15" i="42"/>
  <c r="AK16" i="42"/>
  <c r="AJ16" i="42"/>
  <c r="AJ15" i="42"/>
  <c r="B22" i="47" l="1"/>
  <c r="C21" i="47"/>
  <c r="B24" i="50"/>
  <c r="C23" i="50"/>
  <c r="C22" i="51"/>
  <c r="B23" i="51"/>
  <c r="B24" i="49"/>
  <c r="C23" i="49"/>
  <c r="B19" i="42"/>
  <c r="C17" i="42"/>
  <c r="B26" i="45"/>
  <c r="C25" i="45"/>
  <c r="AC25" i="45"/>
  <c r="B33" i="48"/>
  <c r="C32" i="48"/>
  <c r="B21" i="52"/>
  <c r="C20" i="52"/>
  <c r="B23" i="53"/>
  <c r="C22" i="53"/>
  <c r="AJ17" i="42"/>
  <c r="AK17" i="42"/>
  <c r="AJ18" i="42"/>
  <c r="AK18" i="42"/>
  <c r="B23" i="47" l="1"/>
  <c r="C22" i="47"/>
  <c r="B25" i="49"/>
  <c r="C24" i="49"/>
  <c r="B24" i="51"/>
  <c r="C23" i="51"/>
  <c r="B25" i="50"/>
  <c r="C24" i="50"/>
  <c r="B34" i="48"/>
  <c r="C33" i="48"/>
  <c r="B22" i="52"/>
  <c r="C21" i="52"/>
  <c r="B27" i="45"/>
  <c r="C26" i="45"/>
  <c r="AC26" i="45"/>
  <c r="C23" i="53"/>
  <c r="B24" i="53"/>
  <c r="B21" i="42"/>
  <c r="C19" i="42"/>
  <c r="AJ20" i="42"/>
  <c r="AJ19" i="42"/>
  <c r="AK19" i="42"/>
  <c r="AK20" i="42"/>
  <c r="B24" i="47" l="1"/>
  <c r="C23" i="47"/>
  <c r="B25" i="51"/>
  <c r="C24" i="51"/>
  <c r="B26" i="50"/>
  <c r="C25" i="50"/>
  <c r="B26" i="49"/>
  <c r="C25" i="49"/>
  <c r="B35" i="48"/>
  <c r="C34" i="48"/>
  <c r="C21" i="42"/>
  <c r="B23" i="42"/>
  <c r="B28" i="45"/>
  <c r="C27" i="45"/>
  <c r="AC27" i="45"/>
  <c r="B23" i="52"/>
  <c r="C22" i="52"/>
  <c r="B25" i="53"/>
  <c r="C24" i="53"/>
  <c r="AK21" i="42"/>
  <c r="AJ22" i="42"/>
  <c r="AJ21" i="42"/>
  <c r="AK22" i="42"/>
  <c r="B25" i="47" l="1"/>
  <c r="C24" i="47"/>
  <c r="C26" i="49"/>
  <c r="B27" i="49"/>
  <c r="B27" i="50"/>
  <c r="C26" i="50"/>
  <c r="B26" i="51"/>
  <c r="C25" i="51"/>
  <c r="B24" i="52"/>
  <c r="C23" i="52"/>
  <c r="B25" i="42"/>
  <c r="C23" i="42"/>
  <c r="C25" i="53"/>
  <c r="B26" i="53"/>
  <c r="B29" i="45"/>
  <c r="C28" i="45"/>
  <c r="AC28" i="45"/>
  <c r="B36" i="48"/>
  <c r="C35" i="48"/>
  <c r="AK24" i="42"/>
  <c r="AJ23" i="42"/>
  <c r="AK23" i="42"/>
  <c r="AJ24" i="42"/>
  <c r="B26" i="47" l="1"/>
  <c r="C25" i="47"/>
  <c r="B27" i="51"/>
  <c r="C26" i="51"/>
  <c r="B28" i="50"/>
  <c r="C27" i="50"/>
  <c r="C27" i="49"/>
  <c r="B28" i="49"/>
  <c r="B30" i="45"/>
  <c r="C29" i="45"/>
  <c r="AC29" i="45"/>
  <c r="B27" i="42"/>
  <c r="C25" i="42"/>
  <c r="C26" i="53"/>
  <c r="B27" i="53"/>
  <c r="B37" i="48"/>
  <c r="C36" i="48"/>
  <c r="C24" i="52"/>
  <c r="B25" i="52"/>
  <c r="AK25" i="42"/>
  <c r="AJ26" i="42"/>
  <c r="AJ25" i="42"/>
  <c r="AK26" i="42"/>
  <c r="B27" i="47" l="1"/>
  <c r="C26" i="47"/>
  <c r="B29" i="50"/>
  <c r="C28" i="50"/>
  <c r="B29" i="49"/>
  <c r="C28" i="49"/>
  <c r="C27" i="51"/>
  <c r="B28" i="51"/>
  <c r="B29" i="42"/>
  <c r="C27" i="42"/>
  <c r="B38" i="48"/>
  <c r="C37" i="48"/>
  <c r="B31" i="45"/>
  <c r="C30" i="45"/>
  <c r="AC30" i="45"/>
  <c r="C25" i="52"/>
  <c r="B26" i="52"/>
  <c r="C27" i="53"/>
  <c r="B28" i="53"/>
  <c r="AK27" i="42"/>
  <c r="AJ27" i="42"/>
  <c r="AK28" i="42"/>
  <c r="AJ28" i="42"/>
  <c r="B28" i="47" l="1"/>
  <c r="C27" i="47"/>
  <c r="B29" i="51"/>
  <c r="C28" i="51"/>
  <c r="C29" i="49"/>
  <c r="B30" i="49"/>
  <c r="B30" i="50"/>
  <c r="C29" i="50"/>
  <c r="B32" i="45"/>
  <c r="C31" i="45"/>
  <c r="AC31" i="45"/>
  <c r="C26" i="52"/>
  <c r="B27" i="52"/>
  <c r="B31" i="42"/>
  <c r="C29" i="42"/>
  <c r="B29" i="53"/>
  <c r="C28" i="53"/>
  <c r="B39" i="48"/>
  <c r="C38" i="48"/>
  <c r="AJ29" i="42"/>
  <c r="AK30" i="42"/>
  <c r="AK29" i="42"/>
  <c r="AJ30" i="42"/>
  <c r="B29" i="47" l="1"/>
  <c r="C28" i="47"/>
  <c r="B31" i="50"/>
  <c r="C30" i="50"/>
  <c r="B31" i="49"/>
  <c r="C30" i="49"/>
  <c r="C29" i="51"/>
  <c r="B30" i="51"/>
  <c r="C29" i="53"/>
  <c r="B30" i="53"/>
  <c r="C27" i="52"/>
  <c r="B28" i="52"/>
  <c r="B33" i="42"/>
  <c r="C31" i="42"/>
  <c r="B40" i="48"/>
  <c r="C39" i="48"/>
  <c r="B33" i="45"/>
  <c r="C32" i="45"/>
  <c r="AC32" i="45"/>
  <c r="AJ31" i="42"/>
  <c r="AK32" i="42"/>
  <c r="AJ32" i="42"/>
  <c r="AK31" i="42"/>
  <c r="B30" i="47" l="1"/>
  <c r="C29" i="47"/>
  <c r="C30" i="51"/>
  <c r="B31" i="51"/>
  <c r="B32" i="49"/>
  <c r="C31" i="49"/>
  <c r="B32" i="50"/>
  <c r="C31" i="50"/>
  <c r="B34" i="45"/>
  <c r="C33" i="45"/>
  <c r="AC33" i="45"/>
  <c r="B31" i="53"/>
  <c r="C30" i="53"/>
  <c r="C33" i="42"/>
  <c r="B35" i="42"/>
  <c r="B41" i="48"/>
  <c r="C40" i="48"/>
  <c r="B29" i="52"/>
  <c r="C28" i="52"/>
  <c r="AK34" i="42"/>
  <c r="AK33" i="42"/>
  <c r="AJ33" i="42"/>
  <c r="AJ34" i="42"/>
  <c r="B31" i="47" l="1"/>
  <c r="C30" i="47"/>
  <c r="B33" i="49"/>
  <c r="C32" i="49"/>
  <c r="B33" i="50"/>
  <c r="C32" i="50"/>
  <c r="B32" i="51"/>
  <c r="C31" i="51"/>
  <c r="C31" i="53"/>
  <c r="B32" i="53"/>
  <c r="B42" i="48"/>
  <c r="C41" i="48"/>
  <c r="B30" i="52"/>
  <c r="C29" i="52"/>
  <c r="B37" i="42"/>
  <c r="C35" i="42"/>
  <c r="B35" i="45"/>
  <c r="C34" i="45"/>
  <c r="AC34" i="45"/>
  <c r="AJ35" i="42"/>
  <c r="AK35" i="42"/>
  <c r="AK36" i="42"/>
  <c r="AJ36" i="42"/>
  <c r="B32" i="47" l="1"/>
  <c r="C31" i="47"/>
  <c r="B33" i="51"/>
  <c r="C32" i="51"/>
  <c r="B34" i="50"/>
  <c r="C33" i="50"/>
  <c r="C33" i="49"/>
  <c r="B34" i="49"/>
  <c r="B39" i="42"/>
  <c r="C37" i="42"/>
  <c r="B43" i="48"/>
  <c r="C42" i="48"/>
  <c r="B36" i="45"/>
  <c r="C35" i="45"/>
  <c r="AC35" i="45"/>
  <c r="B31" i="52"/>
  <c r="C30" i="52"/>
  <c r="B33" i="53"/>
  <c r="C32" i="53"/>
  <c r="AK38" i="42"/>
  <c r="AK37" i="42"/>
  <c r="AJ37" i="42"/>
  <c r="AJ38" i="42"/>
  <c r="B33" i="47" l="1"/>
  <c r="C32" i="47"/>
  <c r="B35" i="50"/>
  <c r="C34" i="50"/>
  <c r="B35" i="49"/>
  <c r="C34" i="49"/>
  <c r="B34" i="51"/>
  <c r="C33" i="51"/>
  <c r="C33" i="53"/>
  <c r="B34" i="53"/>
  <c r="B37" i="45"/>
  <c r="C36" i="45"/>
  <c r="AC36" i="45"/>
  <c r="B44" i="48"/>
  <c r="C43" i="48"/>
  <c r="B32" i="52"/>
  <c r="C31" i="52"/>
  <c r="B41" i="42"/>
  <c r="C39" i="42"/>
  <c r="AK39" i="42"/>
  <c r="AJ40" i="42"/>
  <c r="AJ39" i="42"/>
  <c r="AK40" i="42"/>
  <c r="B34" i="47" l="1"/>
  <c r="C33" i="47"/>
  <c r="C34" i="51"/>
  <c r="B35" i="51"/>
  <c r="B36" i="49"/>
  <c r="C35" i="49"/>
  <c r="B36" i="50"/>
  <c r="C35" i="50"/>
  <c r="B38" i="45"/>
  <c r="C37" i="45"/>
  <c r="AC37" i="45"/>
  <c r="C32" i="52"/>
  <c r="B33" i="52"/>
  <c r="C34" i="53"/>
  <c r="B35" i="53"/>
  <c r="B43" i="42"/>
  <c r="C41" i="42"/>
  <c r="C44" i="48"/>
  <c r="AJ42" i="42"/>
  <c r="AJ41" i="42"/>
  <c r="AK41" i="42"/>
  <c r="AK42" i="42"/>
  <c r="B35" i="47" l="1"/>
  <c r="C34" i="47"/>
  <c r="B37" i="49"/>
  <c r="C36" i="49"/>
  <c r="C35" i="51"/>
  <c r="B36" i="51"/>
  <c r="B37" i="50"/>
  <c r="C36" i="50"/>
  <c r="C35" i="53"/>
  <c r="B36" i="53"/>
  <c r="C33" i="52"/>
  <c r="B34" i="52"/>
  <c r="B45" i="42"/>
  <c r="C43" i="42"/>
  <c r="B39" i="45"/>
  <c r="C38" i="45"/>
  <c r="AC38" i="45"/>
  <c r="AK43" i="42"/>
  <c r="AJ44" i="42"/>
  <c r="AJ43" i="42"/>
  <c r="AK44" i="42"/>
  <c r="B36" i="47" l="1"/>
  <c r="C35" i="47"/>
  <c r="B38" i="50"/>
  <c r="C37" i="50"/>
  <c r="C36" i="51"/>
  <c r="B37" i="51"/>
  <c r="B38" i="49"/>
  <c r="C37" i="49"/>
  <c r="B47" i="42"/>
  <c r="C45" i="42"/>
  <c r="B40" i="45"/>
  <c r="C39" i="45"/>
  <c r="AC39" i="45"/>
  <c r="B37" i="53"/>
  <c r="C36" i="53"/>
  <c r="C34" i="52"/>
  <c r="B35" i="52"/>
  <c r="AJ46" i="42"/>
  <c r="AK46" i="42"/>
  <c r="AJ45" i="42"/>
  <c r="AK45" i="42"/>
  <c r="B37" i="47" l="1"/>
  <c r="C36" i="47"/>
  <c r="B39" i="49"/>
  <c r="C38" i="49"/>
  <c r="C37" i="51"/>
  <c r="B38" i="51"/>
  <c r="C38" i="50"/>
  <c r="B39" i="50"/>
  <c r="C37" i="53"/>
  <c r="B38" i="53"/>
  <c r="C35" i="52"/>
  <c r="B36" i="52"/>
  <c r="B49" i="42"/>
  <c r="C47" i="42"/>
  <c r="B41" i="45"/>
  <c r="C40" i="45"/>
  <c r="AC40" i="45"/>
  <c r="AJ48" i="42"/>
  <c r="AJ47" i="42"/>
  <c r="AK48" i="42"/>
  <c r="AK47" i="42"/>
  <c r="B38" i="47" l="1"/>
  <c r="C37" i="47"/>
  <c r="B40" i="50"/>
  <c r="C39" i="50"/>
  <c r="C38" i="51"/>
  <c r="B39" i="51"/>
  <c r="B40" i="49"/>
  <c r="C39" i="49"/>
  <c r="B51" i="42"/>
  <c r="C49" i="42"/>
  <c r="B42" i="45"/>
  <c r="C41" i="45"/>
  <c r="AC41" i="45"/>
  <c r="C36" i="52"/>
  <c r="B37" i="52"/>
  <c r="B39" i="53"/>
  <c r="C38" i="53"/>
  <c r="AK49" i="42"/>
  <c r="AJ49" i="42"/>
  <c r="AJ50" i="42"/>
  <c r="AK50" i="42"/>
  <c r="B39" i="47" l="1"/>
  <c r="C38" i="47"/>
  <c r="B40" i="51"/>
  <c r="C39" i="51"/>
  <c r="C40" i="49"/>
  <c r="B41" i="49"/>
  <c r="C40" i="50"/>
  <c r="B41" i="50"/>
  <c r="C39" i="53"/>
  <c r="B40" i="53"/>
  <c r="B43" i="45"/>
  <c r="C42" i="45"/>
  <c r="AC42" i="45"/>
  <c r="C37" i="52"/>
  <c r="B38" i="52"/>
  <c r="B53" i="42"/>
  <c r="C51" i="42"/>
  <c r="AJ52" i="42"/>
  <c r="AK51" i="42"/>
  <c r="AJ51" i="42"/>
  <c r="AK52" i="42"/>
  <c r="B40" i="47" l="1"/>
  <c r="C39" i="47"/>
  <c r="B42" i="50"/>
  <c r="C41" i="50"/>
  <c r="C41" i="49"/>
  <c r="B42" i="49"/>
  <c r="B41" i="51"/>
  <c r="C40" i="51"/>
  <c r="C38" i="52"/>
  <c r="B39" i="52"/>
  <c r="C53" i="42"/>
  <c r="B55" i="42"/>
  <c r="B44" i="45"/>
  <c r="C43" i="45"/>
  <c r="AC43" i="45"/>
  <c r="B41" i="53"/>
  <c r="C40" i="53"/>
  <c r="AJ54" i="42"/>
  <c r="AJ53" i="42"/>
  <c r="AK53" i="42"/>
  <c r="AK54" i="42"/>
  <c r="B41" i="47" l="1"/>
  <c r="C40" i="47"/>
  <c r="C41" i="51"/>
  <c r="B42" i="51"/>
  <c r="B43" i="49"/>
  <c r="C42" i="49"/>
  <c r="C42" i="50"/>
  <c r="B43" i="50"/>
  <c r="C44" i="45"/>
  <c r="AC44" i="45"/>
  <c r="AC14" i="46" s="1"/>
  <c r="AC15" i="46" s="1"/>
  <c r="AC16" i="46" s="1"/>
  <c r="AC17" i="46" s="1"/>
  <c r="AC18" i="46" s="1"/>
  <c r="AC19" i="46" s="1"/>
  <c r="AC20" i="46" s="1"/>
  <c r="AC21" i="46" s="1"/>
  <c r="AC22" i="46" s="1"/>
  <c r="AC23" i="46" s="1"/>
  <c r="AC24" i="46" s="1"/>
  <c r="AC25" i="46" s="1"/>
  <c r="AC30" i="46" s="1"/>
  <c r="AC31" i="46" s="1"/>
  <c r="AC32" i="46" s="1"/>
  <c r="AC33" i="46" s="1"/>
  <c r="AC34" i="46" s="1"/>
  <c r="AC35" i="46" s="1"/>
  <c r="AC36" i="46" s="1"/>
  <c r="AC37" i="46" s="1"/>
  <c r="AC38" i="46" s="1"/>
  <c r="AC39" i="46" s="1"/>
  <c r="AC40" i="46" s="1"/>
  <c r="AC41" i="46" s="1"/>
  <c r="AC42" i="46" s="1"/>
  <c r="AC43" i="46" s="1"/>
  <c r="AC44" i="46" s="1"/>
  <c r="AC14" i="47" s="1"/>
  <c r="AC15" i="47" s="1"/>
  <c r="AC16" i="47" s="1"/>
  <c r="AC17" i="47" s="1"/>
  <c r="AC18" i="47" s="1"/>
  <c r="AC19" i="47" s="1"/>
  <c r="AC20" i="47" s="1"/>
  <c r="AC21" i="47" s="1"/>
  <c r="AC22" i="47" s="1"/>
  <c r="AC23" i="47" s="1"/>
  <c r="AC24" i="47" s="1"/>
  <c r="AC25" i="47" s="1"/>
  <c r="AC26" i="47" s="1"/>
  <c r="AC27" i="47" s="1"/>
  <c r="AC28" i="47" s="1"/>
  <c r="AC29" i="47" s="1"/>
  <c r="AC30" i="47" s="1"/>
  <c r="AC31" i="47" s="1"/>
  <c r="AC32" i="47" s="1"/>
  <c r="AC33" i="47" s="1"/>
  <c r="AC34" i="47" s="1"/>
  <c r="AC35" i="47" s="1"/>
  <c r="AC36" i="47" s="1"/>
  <c r="AC37" i="47" s="1"/>
  <c r="AC38" i="47" s="1"/>
  <c r="AC39" i="47" s="1"/>
  <c r="AC40" i="47" s="1"/>
  <c r="AC41" i="47" s="1"/>
  <c r="B57" i="42"/>
  <c r="C55" i="42"/>
  <c r="C41" i="53"/>
  <c r="B42" i="53"/>
  <c r="B40" i="52"/>
  <c r="C39" i="52"/>
  <c r="AJ56" i="42"/>
  <c r="AJ55" i="42"/>
  <c r="AK56" i="42"/>
  <c r="AK55" i="42"/>
  <c r="B42" i="47" l="1"/>
  <c r="C41" i="47"/>
  <c r="B44" i="49"/>
  <c r="C44" i="49" s="1"/>
  <c r="C43" i="49"/>
  <c r="C43" i="50"/>
  <c r="B44" i="50"/>
  <c r="B43" i="51"/>
  <c r="C42" i="51"/>
  <c r="C40" i="52"/>
  <c r="B41" i="52"/>
  <c r="B59" i="42"/>
  <c r="C57" i="42"/>
  <c r="B43" i="53"/>
  <c r="C42" i="53"/>
  <c r="AJ57" i="42"/>
  <c r="AK57" i="42"/>
  <c r="AJ58" i="42"/>
  <c r="AK58" i="42"/>
  <c r="B43" i="47" l="1"/>
  <c r="C42" i="47"/>
  <c r="AC42" i="47"/>
  <c r="C43" i="51"/>
  <c r="B44" i="51"/>
  <c r="C44" i="50"/>
  <c r="C59" i="42"/>
  <c r="B61" i="42"/>
  <c r="C43" i="53"/>
  <c r="B44" i="53"/>
  <c r="C41" i="52"/>
  <c r="B42" i="52"/>
  <c r="AK59" i="42"/>
  <c r="AJ59" i="42"/>
  <c r="AK60" i="42"/>
  <c r="AJ60" i="42"/>
  <c r="AC43" i="47" l="1"/>
  <c r="AC14" i="48" s="1"/>
  <c r="AC15" i="48" s="1"/>
  <c r="AC16" i="48" s="1"/>
  <c r="AC17" i="48" s="1"/>
  <c r="AC18" i="48" s="1"/>
  <c r="AC19" i="48" s="1"/>
  <c r="AC20" i="48" s="1"/>
  <c r="AC21" i="48" s="1"/>
  <c r="AC22" i="48" s="1"/>
  <c r="AC23" i="48" s="1"/>
  <c r="AC24" i="48" s="1"/>
  <c r="AC25" i="48" s="1"/>
  <c r="AC26" i="48" s="1"/>
  <c r="AC27" i="48" s="1"/>
  <c r="AC28" i="48" s="1"/>
  <c r="AC29" i="48" s="1"/>
  <c r="AC30" i="48" s="1"/>
  <c r="AC31" i="48" s="1"/>
  <c r="AC32" i="48" s="1"/>
  <c r="AC33" i="48" s="1"/>
  <c r="AC34" i="48" s="1"/>
  <c r="AC35" i="48" s="1"/>
  <c r="AC36" i="48" s="1"/>
  <c r="AC37" i="48" s="1"/>
  <c r="AC38" i="48" s="1"/>
  <c r="AC39" i="48" s="1"/>
  <c r="AC40" i="48" s="1"/>
  <c r="AC41" i="48" s="1"/>
  <c r="AC42" i="48" s="1"/>
  <c r="AC43" i="48" s="1"/>
  <c r="AC44" i="48" s="1"/>
  <c r="AC14" i="49" s="1"/>
  <c r="AC15" i="49" s="1"/>
  <c r="AC16" i="49" s="1"/>
  <c r="AC17" i="49" s="1"/>
  <c r="AC18" i="49" s="1"/>
  <c r="AC19" i="49" s="1"/>
  <c r="AC20" i="49" s="1"/>
  <c r="AC21" i="49" s="1"/>
  <c r="AC22" i="49" s="1"/>
  <c r="AC23" i="49" s="1"/>
  <c r="AC24" i="49" s="1"/>
  <c r="AC25" i="49" s="1"/>
  <c r="AC26" i="49" s="1"/>
  <c r="AC27" i="49" s="1"/>
  <c r="AC28" i="49" s="1"/>
  <c r="AC29" i="49" s="1"/>
  <c r="AC30" i="49" s="1"/>
  <c r="AC31" i="49" s="1"/>
  <c r="AC32" i="49" s="1"/>
  <c r="AC33" i="49" s="1"/>
  <c r="AC34" i="49" s="1"/>
  <c r="AC35" i="49" s="1"/>
  <c r="AC36" i="49" s="1"/>
  <c r="AC37" i="49" s="1"/>
  <c r="AC38" i="49" s="1"/>
  <c r="AC39" i="49" s="1"/>
  <c r="AC40" i="49" s="1"/>
  <c r="AC41" i="49" s="1"/>
  <c r="AC42" i="49" s="1"/>
  <c r="AC43" i="49" s="1"/>
  <c r="AC14" i="50" s="1"/>
  <c r="AC15" i="50" s="1"/>
  <c r="AC16" i="50" s="1"/>
  <c r="AC17" i="50" s="1"/>
  <c r="AC18" i="50" s="1"/>
  <c r="AC19" i="50" s="1"/>
  <c r="AC20" i="50" s="1"/>
  <c r="AC21" i="50" s="1"/>
  <c r="AC22" i="50" s="1"/>
  <c r="AC23" i="50" s="1"/>
  <c r="AC24" i="50" s="1"/>
  <c r="AC25" i="50" s="1"/>
  <c r="AC26" i="50" s="1"/>
  <c r="AC27" i="50" s="1"/>
  <c r="AC28" i="50" s="1"/>
  <c r="AC29" i="50" s="1"/>
  <c r="AC30" i="50" s="1"/>
  <c r="AC31" i="50" s="1"/>
  <c r="AC32" i="50" s="1"/>
  <c r="AC33" i="50" s="1"/>
  <c r="AC34" i="50" s="1"/>
  <c r="AC35" i="50" s="1"/>
  <c r="AC36" i="50" s="1"/>
  <c r="AC37" i="50" s="1"/>
  <c r="AC38" i="50" s="1"/>
  <c r="AC39" i="50" s="1"/>
  <c r="AC40" i="50" s="1"/>
  <c r="AC41" i="50" s="1"/>
  <c r="AC42" i="50" s="1"/>
  <c r="AC43" i="50" s="1"/>
  <c r="AC44" i="50" s="1"/>
  <c r="AC14" i="51" s="1"/>
  <c r="AC15" i="51" s="1"/>
  <c r="AC16" i="51" s="1"/>
  <c r="AC17" i="51" s="1"/>
  <c r="AC18" i="51" s="1"/>
  <c r="AC19" i="51" s="1"/>
  <c r="AC20" i="51" s="1"/>
  <c r="AC21" i="51" s="1"/>
  <c r="AC22" i="51" s="1"/>
  <c r="AC23" i="51" s="1"/>
  <c r="AC24" i="51" s="1"/>
  <c r="AC25" i="51" s="1"/>
  <c r="AC26" i="51" s="1"/>
  <c r="AC27" i="51" s="1"/>
  <c r="AC28" i="51" s="1"/>
  <c r="AC29" i="51" s="1"/>
  <c r="AC30" i="51" s="1"/>
  <c r="AC31" i="51" s="1"/>
  <c r="AC32" i="51" s="1"/>
  <c r="AC33" i="51" s="1"/>
  <c r="AC34" i="51" s="1"/>
  <c r="AC35" i="51" s="1"/>
  <c r="AC36" i="51" s="1"/>
  <c r="AC37" i="51" s="1"/>
  <c r="AC38" i="51" s="1"/>
  <c r="AC39" i="51" s="1"/>
  <c r="AC40" i="51" s="1"/>
  <c r="AC41" i="51" s="1"/>
  <c r="AC42" i="51" s="1"/>
  <c r="AC43" i="51" s="1"/>
  <c r="B44" i="47"/>
  <c r="C44" i="47" s="1"/>
  <c r="C43" i="47"/>
  <c r="AC44" i="51"/>
  <c r="AC14" i="52" s="1"/>
  <c r="AC15" i="52" s="1"/>
  <c r="AC16" i="52" s="1"/>
  <c r="AC17" i="52" s="1"/>
  <c r="AC18" i="52" s="1"/>
  <c r="AC19" i="52" s="1"/>
  <c r="AC20" i="52" s="1"/>
  <c r="AC21" i="52" s="1"/>
  <c r="AC22" i="52" s="1"/>
  <c r="AC23" i="52" s="1"/>
  <c r="AC24" i="52" s="1"/>
  <c r="AC25" i="52" s="1"/>
  <c r="AC26" i="52" s="1"/>
  <c r="AC27" i="52" s="1"/>
  <c r="AC28" i="52" s="1"/>
  <c r="AC29" i="52" s="1"/>
  <c r="AC30" i="52" s="1"/>
  <c r="AC31" i="52" s="1"/>
  <c r="AC32" i="52" s="1"/>
  <c r="AC33" i="52" s="1"/>
  <c r="AC34" i="52" s="1"/>
  <c r="AC35" i="52" s="1"/>
  <c r="AC36" i="52" s="1"/>
  <c r="AC37" i="52" s="1"/>
  <c r="AC38" i="52" s="1"/>
  <c r="AC39" i="52" s="1"/>
  <c r="AC40" i="52" s="1"/>
  <c r="AC41" i="52" s="1"/>
  <c r="C44" i="51"/>
  <c r="B43" i="52"/>
  <c r="C42" i="52"/>
  <c r="AC42" i="52"/>
  <c r="AC14" i="53" s="1"/>
  <c r="AC15" i="53" s="1"/>
  <c r="AC16" i="53" s="1"/>
  <c r="AC17" i="53" s="1"/>
  <c r="AC18" i="53" s="1"/>
  <c r="AC19" i="53" s="1"/>
  <c r="AC20" i="53" s="1"/>
  <c r="AC21" i="53" s="1"/>
  <c r="AC22" i="53" s="1"/>
  <c r="AC23" i="53" s="1"/>
  <c r="AC24" i="53" s="1"/>
  <c r="AC25" i="53" s="1"/>
  <c r="AC26" i="53" s="1"/>
  <c r="AC27" i="53" s="1"/>
  <c r="AC28" i="53" s="1"/>
  <c r="AC29" i="53" s="1"/>
  <c r="AC30" i="53" s="1"/>
  <c r="AC31" i="53" s="1"/>
  <c r="AC32" i="53" s="1"/>
  <c r="AC33" i="53" s="1"/>
  <c r="AC34" i="53" s="1"/>
  <c r="AC35" i="53" s="1"/>
  <c r="AC36" i="53" s="1"/>
  <c r="AC37" i="53" s="1"/>
  <c r="AC38" i="53" s="1"/>
  <c r="AC39" i="53" s="1"/>
  <c r="AC40" i="53" s="1"/>
  <c r="AC41" i="53" s="1"/>
  <c r="AC42" i="53" s="1"/>
  <c r="AC43" i="53" s="1"/>
  <c r="AC44" i="53" s="1"/>
  <c r="B63" i="42"/>
  <c r="C61" i="42"/>
  <c r="C44" i="53"/>
  <c r="AJ62" i="42"/>
  <c r="AK61" i="42"/>
  <c r="AK62" i="42"/>
  <c r="AJ61" i="42"/>
  <c r="B65" i="42" l="1"/>
  <c r="C63" i="42"/>
  <c r="B44" i="52"/>
  <c r="C44" i="52" s="1"/>
  <c r="C43" i="52"/>
  <c r="AK64" i="42"/>
  <c r="AJ64" i="42"/>
  <c r="AK63" i="42"/>
  <c r="AJ63" i="42"/>
  <c r="C65" i="42" l="1"/>
  <c r="B67" i="42"/>
  <c r="AJ66" i="42"/>
  <c r="AJ65" i="42"/>
  <c r="C67" i="42" l="1"/>
  <c r="B69" i="42"/>
  <c r="AK66" i="42"/>
  <c r="AJ67" i="42"/>
  <c r="AJ68" i="42"/>
  <c r="AK65" i="42"/>
  <c r="C69" i="42" l="1"/>
  <c r="AJ70" i="42"/>
  <c r="AJ69" i="42"/>
  <c r="AK68" i="42"/>
  <c r="AK67" i="42"/>
  <c r="AK71" i="42" l="1"/>
  <c r="AK69" i="42"/>
  <c r="AK7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及川　万綸</author>
  </authors>
  <commentList>
    <comment ref="B1" authorId="0" shapeId="0" xr:uid="{0B90CC9F-DAAE-4A6C-917C-0755A040DC35}">
      <text>
        <r>
          <rPr>
            <b/>
            <sz val="11"/>
            <color indexed="81"/>
            <rFont val="MS P ゴシック"/>
            <family val="3"/>
            <charset val="128"/>
          </rPr>
          <t>You can toggle the display of the working hours table for Works ① to ⑤.</t>
        </r>
      </text>
    </comment>
    <comment ref="T5" authorId="0" shapeId="0" xr:uid="{C1DBC449-EB56-4CBE-A2C4-58A434A880D6}">
      <text>
        <r>
          <rPr>
            <b/>
            <sz val="11"/>
            <color indexed="81"/>
            <rFont val="MS P ゴシック"/>
            <family val="3"/>
            <charset val="128"/>
          </rPr>
          <t>Please select the month for which you are reporting your work.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　萌</author>
    <author>東北大学</author>
    <author>及川　万綸</author>
  </authors>
  <commentList>
    <comment ref="X3" authorId="0" shapeId="0" xr:uid="{D9EC7D13-F33C-4802-B2C7-D00A3A7EBB0C}">
      <text>
        <r>
          <rPr>
            <b/>
            <sz val="9"/>
            <color indexed="10"/>
            <rFont val="MS P ゴシック"/>
            <family val="3"/>
            <charset val="128"/>
          </rPr>
          <t xml:space="preserve">Please be sure to enter your </t>
        </r>
        <r>
          <rPr>
            <b/>
            <sz val="9"/>
            <color indexed="81"/>
            <rFont val="MS P ゴシック"/>
            <family val="3"/>
            <charset val="128"/>
          </rPr>
          <t>Affiliation, student Number, and Name.</t>
        </r>
      </text>
    </comment>
    <comment ref="D8" authorId="1" shapeId="0" xr:uid="{00000000-0006-0000-0100-000001000000}">
      <text>
        <r>
          <rPr>
            <b/>
            <sz val="9"/>
            <color indexed="81"/>
            <rFont val="MS P ゴシック"/>
            <family val="3"/>
            <charset val="128"/>
          </rPr>
          <t xml:space="preserve">No entry is required in the light yellow columns.
</t>
        </r>
      </text>
    </comment>
    <comment ref="H10" authorId="1" shapeId="0" xr:uid="{00000000-0006-0000-0100-000002000000}">
      <text>
        <r>
          <rPr>
            <sz val="9"/>
            <color indexed="81"/>
            <rFont val="MS P ゴシック"/>
            <family val="3"/>
            <charset val="128"/>
          </rPr>
          <t>Please select the job title (TA, AA, RA).</t>
        </r>
      </text>
    </comment>
    <comment ref="T10" authorId="1" shapeId="0" xr:uid="{00000000-0006-0000-0100-000003000000}">
      <text>
        <r>
          <rPr>
            <sz val="9"/>
            <color indexed="81"/>
            <rFont val="MS P ゴシック"/>
            <family val="3"/>
            <charset val="128"/>
          </rPr>
          <t>RA(Spintronics)(Environment/Earth Science)(Space Creation) are international joint graduate programs, respectively.</t>
        </r>
      </text>
    </comment>
    <comment ref="H11" authorId="1" shapeId="0" xr:uid="{00000000-0006-0000-0100-000004000000}">
      <text>
        <r>
          <rPr>
            <b/>
            <sz val="9"/>
            <color indexed="10"/>
            <rFont val="MS P ゴシック"/>
            <family val="3"/>
            <charset val="128"/>
          </rPr>
          <t>Please be sure to fill in the staff number (8 numeric figure)</t>
        </r>
        <r>
          <rPr>
            <sz val="9"/>
            <color indexed="81"/>
            <rFont val="MS P ゴシック"/>
            <family val="3"/>
            <charset val="128"/>
          </rPr>
          <t xml:space="preserve"> stated in Notice of Employment.</t>
        </r>
      </text>
    </comment>
    <comment ref="H12" authorId="1" shapeId="0" xr:uid="{00000000-0006-0000-0100-000005000000}">
      <text>
        <r>
          <rPr>
            <sz val="9"/>
            <color indexed="81"/>
            <rFont val="MS P ゴシック"/>
            <family val="3"/>
            <charset val="128"/>
          </rPr>
          <t>For TAs, please enter the title of the course(s) you are in charge of in the Work Details section.
Also,</t>
        </r>
        <r>
          <rPr>
            <b/>
            <sz val="9"/>
            <color indexed="10"/>
            <rFont val="MS P ゴシック"/>
            <family val="3"/>
            <charset val="128"/>
          </rPr>
          <t xml:space="preserve"> be sure to enter separate work hours for each course title.
</t>
        </r>
      </text>
    </comment>
    <comment ref="X12" authorId="2" shapeId="0" xr:uid="{E83ED14D-7580-440F-847D-9352735B1974}">
      <text>
        <r>
          <rPr>
            <sz val="9"/>
            <color indexed="81"/>
            <rFont val="MS P ゴシック"/>
            <family val="3"/>
            <charset val="128"/>
          </rPr>
          <t>When recording work performed for other departments, ensure that you enter the name of the relevant department.。</t>
        </r>
      </text>
    </comment>
    <comment ref="H16" authorId="2" shapeId="0" xr:uid="{319F71DD-57DA-4A2E-9584-42D534F54CEB}">
      <text>
        <r>
          <rPr>
            <sz val="9"/>
            <color indexed="81"/>
            <rFont val="MS P ゴシック"/>
            <family val="3"/>
            <charset val="128"/>
          </rPr>
          <t>Please fill in the start and end time of each task (and break).</t>
        </r>
      </text>
    </comment>
    <comment ref="G18" authorId="2" shapeId="0" xr:uid="{8D5AF4A1-6FB6-4A07-A731-7D0649800B0A}">
      <text>
        <r>
          <rPr>
            <sz val="9"/>
            <color indexed="81"/>
            <rFont val="MS P ゴシック"/>
            <family val="3"/>
            <charset val="128"/>
          </rPr>
          <t>If you work for</t>
        </r>
        <r>
          <rPr>
            <b/>
            <sz val="9"/>
            <color indexed="81"/>
            <rFont val="MS P ゴシック"/>
            <family val="3"/>
            <charset val="128"/>
          </rPr>
          <t xml:space="preserve"> 7 hours and 45 minutes or more, you will be overtime</t>
        </r>
        <r>
          <rPr>
            <sz val="9"/>
            <color indexed="81"/>
            <rFont val="MS P ゴシック"/>
            <family val="3"/>
            <charset val="128"/>
          </rPr>
          <t>, so please adjust your work so that it does not become so.
If such an entry is made, it will be red in error.</t>
        </r>
      </text>
    </comment>
    <comment ref="F30" authorId="2" shapeId="0" xr:uid="{03B5571E-3ED4-4827-97B2-7A96CE71B5DD}">
      <text>
        <r>
          <rPr>
            <sz val="9"/>
            <color indexed="81"/>
            <rFont val="MS P ゴシック"/>
            <family val="3"/>
            <charset val="128"/>
          </rPr>
          <t>If you work for more than 6 hours,</t>
        </r>
        <r>
          <rPr>
            <b/>
            <sz val="9"/>
            <color indexed="81"/>
            <rFont val="MS P ゴシック"/>
            <family val="3"/>
            <charset val="128"/>
          </rPr>
          <t xml:space="preserve"> you need to take a break for more than 45 minutes</t>
        </r>
        <r>
          <rPr>
            <sz val="9"/>
            <color indexed="81"/>
            <rFont val="MS P ゴシック"/>
            <family val="3"/>
            <charset val="128"/>
          </rPr>
          <t>. 
It will turn red if not acquired</t>
        </r>
        <r>
          <rPr>
            <b/>
            <sz val="9"/>
            <color indexed="81"/>
            <rFont val="MS P ゴシック"/>
            <family val="3"/>
            <charset val="128"/>
          </rPr>
          <t>.</t>
        </r>
      </text>
    </comment>
    <comment ref="C55" authorId="2" shapeId="0" xr:uid="{0D2D81BA-6C52-46AC-B092-5FE08F6DC28A}">
      <text>
        <r>
          <rPr>
            <b/>
            <sz val="9"/>
            <color indexed="81"/>
            <rFont val="MS P ゴシック"/>
            <family val="3"/>
            <charset val="128"/>
          </rPr>
          <t>If you worked on Saturdays, Sundays, or public holidays under the supervision of your faculty advisor, please state so in the "Remarks" section below.</t>
        </r>
      </text>
    </comment>
  </commentList>
</comments>
</file>

<file path=xl/sharedStrings.xml><?xml version="1.0" encoding="utf-8"?>
<sst xmlns="http://schemas.openxmlformats.org/spreadsheetml/2006/main" count="1279" uniqueCount="166">
  <si>
    <t>昭和の日</t>
  </si>
  <si>
    <t>憲法記念日</t>
  </si>
  <si>
    <t>みどりの日</t>
  </si>
  <si>
    <t>こどもの日</t>
  </si>
  <si>
    <t>振替休日</t>
  </si>
  <si>
    <t>海の日</t>
  </si>
  <si>
    <t>敬老の日</t>
  </si>
  <si>
    <t>秋分の日</t>
  </si>
  <si>
    <t>体育の日</t>
  </si>
  <si>
    <t>文化の日</t>
  </si>
  <si>
    <t>勤労感謝の日</t>
  </si>
  <si>
    <t>天皇誕生日</t>
  </si>
  <si>
    <t>元日</t>
  </si>
  <si>
    <t>成人の日</t>
  </si>
  <si>
    <t>建国記念の日</t>
  </si>
  <si>
    <t>春分の日</t>
  </si>
  <si>
    <t>山の日</t>
  </si>
  <si>
    <t>数学専攻</t>
    <rPh sb="0" eb="2">
      <t>スウガク</t>
    </rPh>
    <rPh sb="2" eb="4">
      <t>センコウ</t>
    </rPh>
    <phoneticPr fontId="1"/>
  </si>
  <si>
    <t>物理学専攻</t>
    <rPh sb="0" eb="3">
      <t>ブツリガク</t>
    </rPh>
    <rPh sb="3" eb="5">
      <t>センコウ</t>
    </rPh>
    <phoneticPr fontId="1"/>
  </si>
  <si>
    <t>天文学専攻</t>
    <rPh sb="0" eb="3">
      <t>テンモンガク</t>
    </rPh>
    <rPh sb="3" eb="5">
      <t>センコウ</t>
    </rPh>
    <phoneticPr fontId="1"/>
  </si>
  <si>
    <t>地球物理学専攻</t>
    <rPh sb="0" eb="2">
      <t>チキュウ</t>
    </rPh>
    <rPh sb="2" eb="5">
      <t>ブツリガク</t>
    </rPh>
    <rPh sb="5" eb="7">
      <t>センコウ</t>
    </rPh>
    <phoneticPr fontId="1"/>
  </si>
  <si>
    <t>化学専攻</t>
    <rPh sb="0" eb="2">
      <t>カガク</t>
    </rPh>
    <rPh sb="2" eb="4">
      <t>センコウ</t>
    </rPh>
    <phoneticPr fontId="1"/>
  </si>
  <si>
    <t>地学専攻</t>
    <rPh sb="0" eb="2">
      <t>チガク</t>
    </rPh>
    <rPh sb="2" eb="4">
      <t>センコウ</t>
    </rPh>
    <phoneticPr fontId="1"/>
  </si>
  <si>
    <t>工学研究科</t>
    <rPh sb="0" eb="2">
      <t>コウガク</t>
    </rPh>
    <rPh sb="2" eb="5">
      <t>ケンキュウカ</t>
    </rPh>
    <phoneticPr fontId="1"/>
  </si>
  <si>
    <t>情報科学研究科</t>
    <rPh sb="0" eb="2">
      <t>ジョウホウ</t>
    </rPh>
    <rPh sb="2" eb="4">
      <t>カガク</t>
    </rPh>
    <rPh sb="4" eb="7">
      <t>ケンキュウカ</t>
    </rPh>
    <phoneticPr fontId="1"/>
  </si>
  <si>
    <t>多元物質科学研究所</t>
    <rPh sb="0" eb="2">
      <t>タゲン</t>
    </rPh>
    <rPh sb="2" eb="4">
      <t>ブッシツ</t>
    </rPh>
    <rPh sb="4" eb="6">
      <t>カガク</t>
    </rPh>
    <rPh sb="6" eb="9">
      <t>ケンキュウジョ</t>
    </rPh>
    <phoneticPr fontId="1"/>
  </si>
  <si>
    <t>薬学研究科</t>
    <rPh sb="0" eb="2">
      <t>ヤクガク</t>
    </rPh>
    <rPh sb="2" eb="5">
      <t>ケンキュウカ</t>
    </rPh>
    <phoneticPr fontId="1"/>
  </si>
  <si>
    <t>生命科学研究科</t>
    <rPh sb="0" eb="2">
      <t>セイメイ</t>
    </rPh>
    <rPh sb="2" eb="4">
      <t>カガク</t>
    </rPh>
    <rPh sb="4" eb="7">
      <t>ケンキュウカ</t>
    </rPh>
    <phoneticPr fontId="1"/>
  </si>
  <si>
    <t>1314XXXX</t>
    <phoneticPr fontId="1"/>
  </si>
  <si>
    <t>1345XXXX</t>
    <phoneticPr fontId="1"/>
  </si>
  <si>
    <t>1623XXXX</t>
    <phoneticPr fontId="1"/>
  </si>
  <si>
    <t>1622XXXX</t>
    <phoneticPr fontId="1"/>
  </si>
  <si>
    <t>：</t>
    <phoneticPr fontId="1"/>
  </si>
  <si>
    <t>Employment Diary (for Student（TA・RA・AA））</t>
    <phoneticPr fontId="1"/>
  </si>
  <si>
    <t>Employment Diary (for Student（TA・RA・AA））</t>
    <phoneticPr fontId="1"/>
  </si>
  <si>
    <t>Affiliation</t>
  </si>
  <si>
    <t>Name</t>
  </si>
  <si>
    <t>Month</t>
  </si>
  <si>
    <r>
      <t>Year</t>
    </r>
    <r>
      <rPr>
        <sz val="8"/>
        <rFont val="ＭＳ Ｐ明朝"/>
        <family val="1"/>
        <charset val="128"/>
      </rPr>
      <t>(Western Calendar)</t>
    </r>
    <phoneticPr fontId="1"/>
  </si>
  <si>
    <r>
      <t>Year</t>
    </r>
    <r>
      <rPr>
        <sz val="8"/>
        <rFont val="ＭＳ Ｐ明朝"/>
        <family val="1"/>
        <charset val="128"/>
      </rPr>
      <t>(Western Calendar)</t>
    </r>
    <phoneticPr fontId="1"/>
  </si>
  <si>
    <t>Student 
Number</t>
  </si>
  <si>
    <t>Working Hours</t>
  </si>
  <si>
    <t>Date</t>
  </si>
  <si>
    <t>Day of the Week</t>
  </si>
  <si>
    <t>Start and Finish Times</t>
    <phoneticPr fontId="1"/>
  </si>
  <si>
    <t>Start and Finish Times</t>
    <phoneticPr fontId="1"/>
  </si>
  <si>
    <t>Start</t>
  </si>
  <si>
    <t>Finish</t>
  </si>
  <si>
    <t>Total Number of Hours</t>
    <phoneticPr fontId="1"/>
  </si>
  <si>
    <t>Start</t>
    <phoneticPr fontId="1"/>
  </si>
  <si>
    <t>Start</t>
    <phoneticPr fontId="1"/>
  </si>
  <si>
    <t>Finish</t>
    <phoneticPr fontId="1"/>
  </si>
  <si>
    <t>Finish</t>
    <phoneticPr fontId="1"/>
  </si>
  <si>
    <t>Finish</t>
    <phoneticPr fontId="1"/>
  </si>
  <si>
    <t>Start</t>
    <phoneticPr fontId="1"/>
  </si>
  <si>
    <t>Finish</t>
    <phoneticPr fontId="1"/>
  </si>
  <si>
    <t>Working Hour Assignment Details</t>
    <phoneticPr fontId="1"/>
  </si>
  <si>
    <t>Number of hours out of total working hours engaged in each job</t>
    <phoneticPr fontId="1"/>
  </si>
  <si>
    <t>Work 1</t>
    <phoneticPr fontId="1"/>
  </si>
  <si>
    <t>Work 1</t>
    <phoneticPr fontId="1"/>
  </si>
  <si>
    <t>Work 2</t>
    <phoneticPr fontId="1"/>
  </si>
  <si>
    <t>Work 3</t>
    <phoneticPr fontId="1"/>
  </si>
  <si>
    <t>Work 4</t>
    <phoneticPr fontId="1"/>
  </si>
  <si>
    <t>Work 4</t>
    <phoneticPr fontId="1"/>
  </si>
  <si>
    <t xml:space="preserve">Break times etc.
</t>
    <phoneticPr fontId="1"/>
  </si>
  <si>
    <t xml:space="preserve">Break times etc.
</t>
    <phoneticPr fontId="1"/>
  </si>
  <si>
    <t>Finish of break</t>
    <phoneticPr fontId="1"/>
  </si>
  <si>
    <t>Start of break</t>
    <phoneticPr fontId="1"/>
  </si>
  <si>
    <t>Finish of break</t>
    <phoneticPr fontId="1"/>
  </si>
  <si>
    <t>Start of break</t>
    <phoneticPr fontId="1"/>
  </si>
  <si>
    <t>Finish of break</t>
    <phoneticPr fontId="1"/>
  </si>
  <si>
    <t>Start of break</t>
    <phoneticPr fontId="1"/>
  </si>
  <si>
    <t>Start of break</t>
    <phoneticPr fontId="1"/>
  </si>
  <si>
    <t>Finish of break</t>
    <phoneticPr fontId="1"/>
  </si>
  <si>
    <t>Finish of break</t>
    <phoneticPr fontId="1"/>
  </si>
  <si>
    <t>Break times</t>
    <phoneticPr fontId="1"/>
  </si>
  <si>
    <t>Working Hours</t>
    <phoneticPr fontId="1"/>
  </si>
  <si>
    <t>Working Hours</t>
    <phoneticPr fontId="17"/>
  </si>
  <si>
    <t>Comments</t>
    <phoneticPr fontId="17"/>
  </si>
  <si>
    <t>(NOTE)　　</t>
    <phoneticPr fontId="17"/>
  </si>
  <si>
    <t>Break times</t>
    <phoneticPr fontId="17"/>
  </si>
  <si>
    <t>Date</t>
    <phoneticPr fontId="1"/>
  </si>
  <si>
    <t>Day of the Week</t>
    <phoneticPr fontId="1"/>
  </si>
  <si>
    <t>Day of the Week</t>
    <phoneticPr fontId="17"/>
  </si>
  <si>
    <t>Date</t>
    <phoneticPr fontId="17"/>
  </si>
  <si>
    <t>Year</t>
    <phoneticPr fontId="17"/>
  </si>
  <si>
    <t>Month</t>
    <phoneticPr fontId="17"/>
  </si>
  <si>
    <t>Number of working days:</t>
    <phoneticPr fontId="17"/>
  </si>
  <si>
    <t>Total Number of Hours:</t>
    <phoneticPr fontId="17"/>
  </si>
  <si>
    <t>For weeks with work on Saturdays and Sundays, the first day and the last day without work at the same week (the week is counted as Sunday) shall be holidays. Other weeks are Saturdays and Sundays are holidays.</t>
    <phoneticPr fontId="17"/>
  </si>
  <si>
    <t>Work classification
(select)</t>
    <phoneticPr fontId="1"/>
  </si>
  <si>
    <t>Work classification
(select)</t>
    <phoneticPr fontId="1"/>
  </si>
  <si>
    <t>TA subject name etc.
（Work content other than TA）</t>
  </si>
  <si>
    <t>TA subject name etc.
（Work content other than TA）</t>
    <phoneticPr fontId="1"/>
  </si>
  <si>
    <t>（Staff number）</t>
    <phoneticPr fontId="1"/>
  </si>
  <si>
    <t>（Staff number）</t>
    <phoneticPr fontId="1"/>
  </si>
  <si>
    <t>（Staff number）</t>
    <phoneticPr fontId="1"/>
  </si>
  <si>
    <t>RA(Spintronics)</t>
  </si>
  <si>
    <t>RA</t>
  </si>
  <si>
    <t>TA(Campus Life)</t>
  </si>
  <si>
    <t>TA(Specialized subject)</t>
  </si>
  <si>
    <t>TA(Educational subjects in all schools)</t>
  </si>
  <si>
    <t>AA</t>
  </si>
  <si>
    <t>Natural science experiment</t>
    <phoneticPr fontId="1"/>
  </si>
  <si>
    <t>祝日</t>
    <rPh sb="0" eb="2">
      <t>シュクジツ</t>
    </rPh>
    <phoneticPr fontId="26"/>
  </si>
  <si>
    <t>国民の休日</t>
  </si>
  <si>
    <t>即位の日</t>
  </si>
  <si>
    <t>即位礼正殿の儀</t>
  </si>
  <si>
    <t>スポーツの日</t>
  </si>
  <si>
    <t>Work 5</t>
    <phoneticPr fontId="1"/>
  </si>
  <si>
    <t>Affiliation</t>
    <phoneticPr fontId="1"/>
  </si>
  <si>
    <t>Student 
Number</t>
    <phoneticPr fontId="1"/>
  </si>
  <si>
    <t>Name</t>
    <phoneticPr fontId="1"/>
  </si>
  <si>
    <t>Physics</t>
    <phoneticPr fontId="1"/>
  </si>
  <si>
    <t>Taro TOHOKU</t>
    <phoneticPr fontId="1"/>
  </si>
  <si>
    <t>・</t>
    <phoneticPr fontId="1"/>
  </si>
  <si>
    <t>振替休日</t>
    <phoneticPr fontId="1"/>
  </si>
  <si>
    <t>RA(GP-Spin)</t>
    <phoneticPr fontId="1"/>
  </si>
  <si>
    <t>RA(GP-EES)</t>
    <phoneticPr fontId="1"/>
  </si>
  <si>
    <t>RA(GP-PU)</t>
    <phoneticPr fontId="1"/>
  </si>
  <si>
    <t>RA(GP-Chem)</t>
    <phoneticPr fontId="1"/>
  </si>
  <si>
    <t>RA(SyDE)</t>
    <phoneticPr fontId="1"/>
  </si>
  <si>
    <t>TA(GP-Chem)</t>
    <phoneticPr fontId="1"/>
  </si>
  <si>
    <t>TA(SyDE)</t>
    <phoneticPr fontId="1"/>
  </si>
  <si>
    <t>Work 1</t>
  </si>
  <si>
    <t>ＴＡ（全学教育科目）</t>
    <rPh sb="3" eb="5">
      <t>ゼンガク</t>
    </rPh>
    <rPh sb="5" eb="7">
      <t>キョウイク</t>
    </rPh>
    <rPh sb="7" eb="9">
      <t>カモク</t>
    </rPh>
    <phoneticPr fontId="1"/>
  </si>
  <si>
    <t>ＴＡ（専門科目）</t>
    <rPh sb="3" eb="5">
      <t>センモン</t>
    </rPh>
    <rPh sb="5" eb="7">
      <t>カモク</t>
    </rPh>
    <phoneticPr fontId="1"/>
  </si>
  <si>
    <t>ＲＡ（卓越大学院プログラム）</t>
    <rPh sb="3" eb="5">
      <t>タクエツ</t>
    </rPh>
    <rPh sb="5" eb="8">
      <t>ダイガクイン</t>
    </rPh>
    <phoneticPr fontId="1"/>
  </si>
  <si>
    <t>ＲＡ（ｽﾋﾟﾝﾄﾛﾆｸｽ国際共同大学院）</t>
    <rPh sb="12" eb="14">
      <t>コクサイ</t>
    </rPh>
    <rPh sb="14" eb="16">
      <t>キョウドウ</t>
    </rPh>
    <rPh sb="16" eb="19">
      <t>ダイガクイン</t>
    </rPh>
    <phoneticPr fontId="1"/>
  </si>
  <si>
    <t>ＲＡ（宇宙創成物理学国際共同大学院）</t>
    <rPh sb="7" eb="10">
      <t>ブツリガク</t>
    </rPh>
    <phoneticPr fontId="1"/>
  </si>
  <si>
    <t>ＲＡ（統合化学国際共同大学院）</t>
    <rPh sb="3" eb="5">
      <t>トウゴウ</t>
    </rPh>
    <rPh sb="5" eb="7">
      <t>カガク</t>
    </rPh>
    <rPh sb="7" eb="11">
      <t>コクサイキョウドウ</t>
    </rPh>
    <rPh sb="11" eb="14">
      <t>ダイガクイン</t>
    </rPh>
    <phoneticPr fontId="1"/>
  </si>
  <si>
    <t>ＴＡ（統合化学国際共同大学院）</t>
    <rPh sb="3" eb="5">
      <t>トウゴウ</t>
    </rPh>
    <rPh sb="5" eb="7">
      <t>カガク</t>
    </rPh>
    <rPh sb="7" eb="11">
      <t>コクサイキョウドウ</t>
    </rPh>
    <rPh sb="11" eb="14">
      <t>ダイガクイン</t>
    </rPh>
    <phoneticPr fontId="1"/>
  </si>
  <si>
    <t>ＴＡ（卓越大学院プログラム）</t>
    <rPh sb="3" eb="5">
      <t>タクエツ</t>
    </rPh>
    <rPh sb="5" eb="8">
      <t>ダイガクイン</t>
    </rPh>
    <phoneticPr fontId="1"/>
  </si>
  <si>
    <t>TA(Educational subjects in all schools)</t>
    <phoneticPr fontId="1"/>
  </si>
  <si>
    <t>TF(Educational subjects in all schools)</t>
  </si>
  <si>
    <t>TF(Educational subjects in all schools)</t>
    <phoneticPr fontId="1"/>
  </si>
  <si>
    <t>Geoscience Experiment</t>
    <phoneticPr fontId="1"/>
  </si>
  <si>
    <t>Research assistance work related to Grants-in-Aid for Scientific Research　23H×××××</t>
    <phoneticPr fontId="1"/>
  </si>
  <si>
    <t>＜Remarks＞</t>
    <phoneticPr fontId="1"/>
  </si>
  <si>
    <t>＜Notes＞</t>
    <phoneticPr fontId="1"/>
  </si>
  <si>
    <t xml:space="preserve">If you are required to work on Saturdays, Sundays or public holidays due to the commencement of classes or official events, </t>
    <phoneticPr fontId="1"/>
  </si>
  <si>
    <t>please consult with your supervisor(the teacher) and make adjustments so that you do not work on two days in a week</t>
    <phoneticPr fontId="1"/>
  </si>
  <si>
    <t>starting on Sunday.</t>
    <phoneticPr fontId="1"/>
  </si>
  <si>
    <t>seal of supervisor</t>
    <phoneticPr fontId="1"/>
  </si>
  <si>
    <t>ＴＦ（全学教育科目）</t>
    <phoneticPr fontId="1"/>
  </si>
  <si>
    <t>ＢＴＡ（全学教育科目）</t>
    <phoneticPr fontId="1"/>
  </si>
  <si>
    <t>ＢＴＡ（専門科目）</t>
    <phoneticPr fontId="1"/>
  </si>
  <si>
    <t>ＴＡ（ｷｬﾝﾊﾟｽﾗｲﾌ）</t>
    <phoneticPr fontId="1"/>
  </si>
  <si>
    <t>ＡＡ</t>
    <phoneticPr fontId="1"/>
  </si>
  <si>
    <t>ＲＡ</t>
    <phoneticPr fontId="1"/>
  </si>
  <si>
    <t>ＲＡ（環境・地球科学国際共同大学院）</t>
    <phoneticPr fontId="1"/>
  </si>
  <si>
    <t>ＴＡ（ｽﾋﾟﾝﾄﾛﾆｸｽ国際共同大学院）</t>
    <phoneticPr fontId="1"/>
  </si>
  <si>
    <t>ＴＡ（環境・地球科学国際共同大学院）</t>
    <phoneticPr fontId="1"/>
  </si>
  <si>
    <t>ＴＡ（宇宙創成物理学国際共同大学院）</t>
    <phoneticPr fontId="1"/>
  </si>
  <si>
    <t>BTA(Specialized subject)</t>
    <phoneticPr fontId="1"/>
  </si>
  <si>
    <t>BTA(Educational subjects in all schools)</t>
    <phoneticPr fontId="1"/>
  </si>
  <si>
    <t>TA(GP-Spin)</t>
    <phoneticPr fontId="1"/>
  </si>
  <si>
    <t>TA(GP-EES)</t>
    <phoneticPr fontId="1"/>
  </si>
  <si>
    <t>TA(GP-PU)</t>
    <phoneticPr fontId="1"/>
  </si>
  <si>
    <t>C5SD9999</t>
    <phoneticPr fontId="1"/>
  </si>
  <si>
    <t xml:space="preserve">If you work on Saturdays, Sundays, or public holidays for reasons such as instructions from your supervisor, </t>
    <phoneticPr fontId="1"/>
  </si>
  <si>
    <t>business trips, event operations, or participation in fieldwork, you must state the details in the Remarks section below.</t>
    <phoneticPr fontId="1"/>
  </si>
  <si>
    <t>＜Remarks＞</t>
  </si>
  <si>
    <t>Work ①, Work ② April 5 (Sun): Weekend work due to a scheduled class day</t>
    <phoneticPr fontId="1"/>
  </si>
  <si>
    <t>Research assistant duties for the Graduate Program in Spintronics (GP-Spin)</t>
    <phoneticPr fontId="1"/>
  </si>
  <si>
    <t>Engineering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</si>
</sst>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h]:mm"/>
    <numFmt numFmtId="177" formatCode="d"/>
    <numFmt numFmtId="178" formatCode="[$-411]ggge&quot;年&quot;m&quot;月&quot;d&quot;日&quot;;@"/>
    <numFmt numFmtId="179" formatCode="[h]&quot;時間&quot;m&quot;分&quot;"/>
    <numFmt numFmtId="180" formatCode="General&quot;月&quot;"/>
    <numFmt numFmtId="181" formatCode="h:mm;;;@"/>
    <numFmt numFmtId="182" formatCode="General&quot;Days&quot;"/>
    <numFmt numFmtId="183" formatCode="[$-409]ddd"/>
    <numFmt numFmtId="184" formatCode="aaa"/>
  </numFmts>
  <fonts count="32">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8"/>
      <name val="ＭＳ Ｐ明朝"/>
      <family val="1"/>
      <charset val="128"/>
    </font>
    <font>
      <b/>
      <sz val="16"/>
      <name val="ＭＳ Ｐ明朝"/>
      <family val="1"/>
      <charset val="128"/>
    </font>
    <font>
      <b/>
      <sz val="10"/>
      <name val="ＭＳ Ｐ明朝"/>
      <family val="1"/>
      <charset val="128"/>
    </font>
    <font>
      <b/>
      <sz val="9"/>
      <name val="ＭＳ Ｐ明朝"/>
      <family val="1"/>
      <charset val="128"/>
    </font>
    <font>
      <b/>
      <sz val="12"/>
      <name val="ＭＳ Ｐ明朝"/>
      <family val="1"/>
      <charset val="128"/>
    </font>
    <font>
      <b/>
      <sz val="14"/>
      <name val="ＭＳ Ｐ明朝"/>
      <family val="1"/>
      <charset val="128"/>
    </font>
    <font>
      <sz val="9"/>
      <name val="ＭＳ Ｐ明朝"/>
      <family val="1"/>
      <charset val="128"/>
    </font>
    <font>
      <sz val="11"/>
      <name val="明朝"/>
      <family val="1"/>
      <charset val="128"/>
    </font>
    <font>
      <b/>
      <sz val="11"/>
      <name val="ＭＳ Ｐ明朝"/>
      <family val="1"/>
      <charset val="128"/>
    </font>
    <font>
      <sz val="11"/>
      <name val="ＭＳ 明朝"/>
      <family val="1"/>
      <charset val="128"/>
    </font>
    <font>
      <sz val="9"/>
      <color indexed="81"/>
      <name val="MS P ゴシック"/>
      <family val="3"/>
      <charset val="128"/>
    </font>
    <font>
      <sz val="20"/>
      <name val="ＭＳ Ｐゴシック"/>
      <family val="3"/>
      <charset val="128"/>
      <scheme val="minor"/>
    </font>
    <font>
      <sz val="11"/>
      <name val="ＭＳ Ｐゴシック"/>
      <family val="3"/>
      <charset val="128"/>
      <scheme val="minor"/>
    </font>
    <font>
      <sz val="6"/>
      <name val="ＭＳ Ｐ明朝"/>
      <family val="1"/>
      <charset val="128"/>
    </font>
    <font>
      <sz val="18"/>
      <name val="ＭＳ Ｐゴシック"/>
      <family val="3"/>
      <charset val="128"/>
      <scheme val="minor"/>
    </font>
    <font>
      <sz val="11"/>
      <color theme="0"/>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ゴシック"/>
      <family val="3"/>
      <charset val="128"/>
    </font>
    <font>
      <b/>
      <sz val="8"/>
      <name val="ＭＳ Ｐ明朝"/>
      <family val="1"/>
      <charset val="128"/>
    </font>
    <font>
      <sz val="10"/>
      <name val="ＭＳ Ｐゴシック"/>
      <family val="3"/>
      <charset val="128"/>
      <scheme val="minor"/>
    </font>
    <font>
      <sz val="10"/>
      <color theme="1"/>
      <name val="ＭＳ ゴシック"/>
      <family val="3"/>
      <charset val="128"/>
    </font>
    <font>
      <sz val="6"/>
      <name val="ＭＳ Ｐゴシック"/>
      <family val="2"/>
      <charset val="128"/>
      <scheme val="minor"/>
    </font>
    <font>
      <sz val="10"/>
      <color rgb="FFFF0000"/>
      <name val="ＭＳ Ｐ明朝"/>
      <family val="1"/>
      <charset val="128"/>
    </font>
    <font>
      <b/>
      <sz val="9"/>
      <color indexed="10"/>
      <name val="MS P ゴシック"/>
      <family val="3"/>
      <charset val="128"/>
    </font>
    <font>
      <b/>
      <sz val="9"/>
      <color indexed="81"/>
      <name val="MS P ゴシック"/>
      <family val="3"/>
      <charset val="128"/>
    </font>
    <font>
      <b/>
      <sz val="11"/>
      <color indexed="81"/>
      <name val="MS P ゴシック"/>
      <family val="3"/>
      <charset val="128"/>
    </font>
    <font>
      <sz val="12"/>
      <color rgb="FFFF0000"/>
      <name val="ＭＳ Ｐ明朝"/>
      <family val="1"/>
      <charset val="128"/>
    </font>
  </fonts>
  <fills count="11">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7C80"/>
        <bgColor indexed="64"/>
      </patternFill>
    </fill>
  </fills>
  <borders count="7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dotted">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dotted">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0" fontId="11" fillId="0" borderId="0"/>
  </cellStyleXfs>
  <cellXfs count="270">
    <xf numFmtId="0" fontId="0" fillId="0" borderId="0" xfId="0">
      <alignment vertical="center"/>
    </xf>
    <xf numFmtId="0" fontId="2" fillId="0" borderId="0" xfId="0" applyFont="1">
      <alignment vertical="center"/>
    </xf>
    <xf numFmtId="0" fontId="7"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0" fontId="2" fillId="0" borderId="13" xfId="0" applyFont="1" applyBorder="1">
      <alignment vertical="center"/>
    </xf>
    <xf numFmtId="0" fontId="11" fillId="0" borderId="0" xfId="1"/>
    <xf numFmtId="177" fontId="6" fillId="0" borderId="5"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3" xfId="0" applyNumberFormat="1" applyFont="1" applyBorder="1" applyAlignment="1">
      <alignment horizontal="center" vertical="center"/>
    </xf>
    <xf numFmtId="0" fontId="3" fillId="0" borderId="0" xfId="0" applyFont="1" applyAlignment="1">
      <alignment horizontal="center" vertical="center"/>
    </xf>
    <xf numFmtId="0" fontId="13" fillId="0" borderId="0" xfId="1" applyFont="1"/>
    <xf numFmtId="176" fontId="2" fillId="3" borderId="16" xfId="0" applyNumberFormat="1" applyFont="1" applyFill="1" applyBorder="1" applyAlignment="1">
      <alignment horizontal="center"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17"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176" fontId="2" fillId="3" borderId="11" xfId="0" applyNumberFormat="1" applyFont="1" applyFill="1" applyBorder="1" applyAlignment="1">
      <alignment horizontal="center" vertical="center"/>
    </xf>
    <xf numFmtId="176" fontId="2" fillId="3" borderId="7" xfId="0" applyNumberFormat="1" applyFont="1" applyFill="1" applyBorder="1" applyAlignment="1">
      <alignment horizontal="center" vertical="center"/>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9" xfId="0" applyFont="1" applyBorder="1" applyAlignment="1">
      <alignment horizontal="center" vertical="center"/>
    </xf>
    <xf numFmtId="0" fontId="10" fillId="0" borderId="12" xfId="0" applyFont="1" applyBorder="1" applyAlignment="1">
      <alignment horizontal="center" vertical="center"/>
    </xf>
    <xf numFmtId="0" fontId="16" fillId="0" borderId="0" xfId="1" applyFont="1" applyAlignment="1">
      <alignment horizontal="center"/>
    </xf>
    <xf numFmtId="0" fontId="16" fillId="0" borderId="0" xfId="1" applyFont="1"/>
    <xf numFmtId="0" fontId="16" fillId="0" borderId="40" xfId="1" applyFont="1" applyBorder="1" applyAlignment="1">
      <alignment horizontal="center"/>
    </xf>
    <xf numFmtId="0" fontId="16" fillId="0" borderId="53" xfId="1" applyFont="1" applyBorder="1" applyAlignment="1">
      <alignment horizontal="center"/>
    </xf>
    <xf numFmtId="0" fontId="16" fillId="0" borderId="53" xfId="1" applyFont="1" applyBorder="1" applyAlignment="1">
      <alignment vertical="center"/>
    </xf>
    <xf numFmtId="0" fontId="16" fillId="0" borderId="53" xfId="1" applyFont="1" applyBorder="1"/>
    <xf numFmtId="0" fontId="16" fillId="0" borderId="41" xfId="1" applyFont="1" applyBorder="1"/>
    <xf numFmtId="0" fontId="16" fillId="0" borderId="37" xfId="1" applyFont="1" applyBorder="1"/>
    <xf numFmtId="0" fontId="16" fillId="0" borderId="18" xfId="1" applyFont="1" applyBorder="1" applyAlignment="1">
      <alignment horizontal="center"/>
    </xf>
    <xf numFmtId="0" fontId="16" fillId="0" borderId="22" xfId="1" applyFont="1" applyBorder="1" applyAlignment="1">
      <alignment horizontal="center"/>
    </xf>
    <xf numFmtId="0" fontId="16" fillId="0" borderId="22" xfId="1" applyFont="1" applyBorder="1" applyAlignment="1">
      <alignment vertical="center"/>
    </xf>
    <xf numFmtId="0" fontId="16" fillId="0" borderId="22" xfId="1" applyFont="1" applyBorder="1"/>
    <xf numFmtId="0" fontId="16" fillId="0" borderId="15" xfId="1" applyFont="1" applyBorder="1"/>
    <xf numFmtId="0" fontId="16" fillId="0" borderId="37" xfId="1" applyFont="1" applyBorder="1" applyAlignment="1">
      <alignment horizontal="centerContinuous"/>
    </xf>
    <xf numFmtId="20" fontId="19" fillId="0" borderId="40" xfId="1" applyNumberFormat="1" applyFont="1" applyBorder="1"/>
    <xf numFmtId="20" fontId="19" fillId="0" borderId="53" xfId="1" applyNumberFormat="1" applyFont="1" applyBorder="1"/>
    <xf numFmtId="20" fontId="19" fillId="0" borderId="41" xfId="1" applyNumberFormat="1" applyFont="1" applyBorder="1"/>
    <xf numFmtId="0" fontId="21" fillId="0" borderId="22" xfId="1" applyFont="1" applyBorder="1" applyAlignment="1">
      <alignment horizontal="right"/>
    </xf>
    <xf numFmtId="0" fontId="21" fillId="0" borderId="22" xfId="1" applyFont="1" applyBorder="1" applyAlignment="1">
      <alignment horizontal="left"/>
    </xf>
    <xf numFmtId="0" fontId="16" fillId="0" borderId="55" xfId="1" applyFont="1" applyBorder="1"/>
    <xf numFmtId="0" fontId="16" fillId="0" borderId="35" xfId="1" applyFont="1" applyBorder="1"/>
    <xf numFmtId="0" fontId="16" fillId="0" borderId="56" xfId="1" applyFont="1" applyBorder="1"/>
    <xf numFmtId="0" fontId="16" fillId="5" borderId="22" xfId="1" applyFont="1" applyFill="1" applyBorder="1"/>
    <xf numFmtId="0" fontId="16" fillId="6" borderId="0" xfId="1" applyFont="1" applyFill="1"/>
    <xf numFmtId="0" fontId="16" fillId="5" borderId="0" xfId="1" applyFont="1" applyFill="1"/>
    <xf numFmtId="0" fontId="16" fillId="6" borderId="53" xfId="1" applyFont="1" applyFill="1" applyBorder="1"/>
    <xf numFmtId="0" fontId="15" fillId="0" borderId="0" xfId="1" applyFont="1"/>
    <xf numFmtId="0" fontId="10" fillId="0" borderId="61" xfId="0" applyFont="1" applyBorder="1" applyAlignment="1">
      <alignment horizontal="center" vertical="center" wrapText="1"/>
    </xf>
    <xf numFmtId="183" fontId="6" fillId="0" borderId="8" xfId="0" applyNumberFormat="1" applyFont="1" applyBorder="1" applyAlignment="1">
      <alignment horizontal="center" vertical="center"/>
    </xf>
    <xf numFmtId="183" fontId="6" fillId="0" borderId="9" xfId="0" applyNumberFormat="1" applyFont="1" applyBorder="1" applyAlignment="1">
      <alignment horizontal="center" vertical="center"/>
    </xf>
    <xf numFmtId="183" fontId="6" fillId="0" borderId="26" xfId="0" applyNumberFormat="1" applyFont="1" applyBorder="1" applyAlignment="1">
      <alignment horizontal="center" vertical="center"/>
    </xf>
    <xf numFmtId="0" fontId="25" fillId="0" borderId="2" xfId="0" applyFont="1" applyBorder="1">
      <alignment vertical="center"/>
    </xf>
    <xf numFmtId="14" fontId="25" fillId="0" borderId="2" xfId="0" applyNumberFormat="1" applyFont="1" applyBorder="1">
      <alignment vertical="center"/>
    </xf>
    <xf numFmtId="184" fontId="25" fillId="0" borderId="2" xfId="0" applyNumberFormat="1" applyFont="1" applyBorder="1">
      <alignment vertical="center"/>
    </xf>
    <xf numFmtId="14" fontId="25" fillId="0" borderId="2" xfId="0" applyNumberFormat="1" applyFont="1" applyBorder="1" applyAlignment="1">
      <alignment vertical="center" shrinkToFit="1"/>
    </xf>
    <xf numFmtId="0" fontId="10" fillId="0" borderId="71" xfId="0" applyFont="1" applyBorder="1" applyAlignment="1">
      <alignment horizontal="center" vertical="center" wrapText="1"/>
    </xf>
    <xf numFmtId="0" fontId="3" fillId="0" borderId="13" xfId="0" applyFont="1" applyBorder="1">
      <alignment vertical="center"/>
    </xf>
    <xf numFmtId="176" fontId="3" fillId="2" borderId="31" xfId="0" applyNumberFormat="1" applyFont="1" applyFill="1" applyBorder="1" applyAlignment="1">
      <alignment horizontal="center" vertical="center"/>
    </xf>
    <xf numFmtId="0" fontId="3" fillId="0" borderId="40" xfId="0" applyFont="1" applyBorder="1">
      <alignment vertical="center"/>
    </xf>
    <xf numFmtId="0" fontId="3" fillId="0" borderId="37" xfId="0" applyFont="1" applyBorder="1" applyAlignment="1">
      <alignment horizontal="right" vertical="center"/>
    </xf>
    <xf numFmtId="0" fontId="3" fillId="0" borderId="37" xfId="0" applyFont="1" applyBorder="1">
      <alignment vertical="center"/>
    </xf>
    <xf numFmtId="176" fontId="3" fillId="0" borderId="0" xfId="0" applyNumberFormat="1" applyFont="1">
      <alignment vertical="center"/>
    </xf>
    <xf numFmtId="176" fontId="27" fillId="0" borderId="47" xfId="0" applyNumberFormat="1" applyFont="1" applyBorder="1" applyAlignment="1">
      <alignment horizontal="center" vertical="center"/>
    </xf>
    <xf numFmtId="176" fontId="27" fillId="0" borderId="62" xfId="0" applyNumberFormat="1" applyFont="1" applyBorder="1" applyAlignment="1">
      <alignment horizontal="center" vertical="center"/>
    </xf>
    <xf numFmtId="176" fontId="27" fillId="0" borderId="46" xfId="0" applyNumberFormat="1" applyFont="1" applyBorder="1" applyAlignment="1">
      <alignment horizontal="center" vertical="center"/>
    </xf>
    <xf numFmtId="176" fontId="27" fillId="0" borderId="49" xfId="0" applyNumberFormat="1" applyFont="1" applyBorder="1" applyAlignment="1">
      <alignment horizontal="center" vertical="center"/>
    </xf>
    <xf numFmtId="176" fontId="27" fillId="0" borderId="63" xfId="0" applyNumberFormat="1" applyFont="1" applyBorder="1" applyAlignment="1">
      <alignment horizontal="center" vertical="center"/>
    </xf>
    <xf numFmtId="176" fontId="27" fillId="0" borderId="48" xfId="0" applyNumberFormat="1" applyFont="1" applyBorder="1" applyAlignment="1">
      <alignment horizontal="center" vertical="center"/>
    </xf>
    <xf numFmtId="176" fontId="27" fillId="0" borderId="51" xfId="0" applyNumberFormat="1" applyFont="1" applyBorder="1" applyAlignment="1">
      <alignment horizontal="center" vertical="center"/>
    </xf>
    <xf numFmtId="176" fontId="27" fillId="0" borderId="64" xfId="0" applyNumberFormat="1" applyFont="1" applyBorder="1" applyAlignment="1">
      <alignment horizontal="center" vertical="center"/>
    </xf>
    <xf numFmtId="176" fontId="27" fillId="0" borderId="50" xfId="0" applyNumberFormat="1" applyFont="1" applyBorder="1" applyAlignment="1">
      <alignment horizontal="center" vertical="center"/>
    </xf>
    <xf numFmtId="0" fontId="3" fillId="7" borderId="0" xfId="0" applyFont="1" applyFill="1">
      <alignment vertical="center"/>
    </xf>
    <xf numFmtId="176" fontId="3" fillId="7" borderId="0" xfId="0" applyNumberFormat="1" applyFont="1" applyFill="1">
      <alignment vertical="center"/>
    </xf>
    <xf numFmtId="181" fontId="20" fillId="0" borderId="35" xfId="1" applyNumberFormat="1" applyFont="1" applyBorder="1" applyAlignment="1" applyProtection="1">
      <alignment horizontal="center"/>
      <protection locked="0"/>
    </xf>
    <xf numFmtId="181" fontId="20" fillId="0" borderId="15" xfId="1" applyNumberFormat="1" applyFont="1" applyBorder="1" applyAlignment="1" applyProtection="1">
      <alignment horizontal="center"/>
      <protection locked="0"/>
    </xf>
    <xf numFmtId="176" fontId="2" fillId="0" borderId="47" xfId="0" applyNumberFormat="1" applyFont="1" applyBorder="1" applyAlignment="1" applyProtection="1">
      <alignment horizontal="center" vertical="center"/>
      <protection locked="0"/>
    </xf>
    <xf numFmtId="176" fontId="2" fillId="0" borderId="62" xfId="0" applyNumberFormat="1" applyFont="1" applyBorder="1" applyAlignment="1" applyProtection="1">
      <alignment horizontal="center" vertical="center"/>
      <protection locked="0"/>
    </xf>
    <xf numFmtId="176" fontId="2" fillId="0" borderId="46" xfId="0" applyNumberFormat="1" applyFont="1" applyBorder="1" applyAlignment="1" applyProtection="1">
      <alignment horizontal="center" vertical="center"/>
      <protection locked="0"/>
    </xf>
    <xf numFmtId="176" fontId="2" fillId="0" borderId="72" xfId="0" applyNumberFormat="1" applyFont="1" applyBorder="1" applyAlignment="1" applyProtection="1">
      <alignment horizontal="center" vertical="center"/>
      <protection locked="0"/>
    </xf>
    <xf numFmtId="176" fontId="2" fillId="0" borderId="49" xfId="0" applyNumberFormat="1" applyFont="1" applyBorder="1" applyAlignment="1" applyProtection="1">
      <alignment horizontal="center" vertical="center"/>
      <protection locked="0"/>
    </xf>
    <xf numFmtId="176" fontId="2" fillId="0" borderId="63" xfId="0" applyNumberFormat="1" applyFont="1" applyBorder="1" applyAlignment="1" applyProtection="1">
      <alignment horizontal="center" vertical="center"/>
      <protection locked="0"/>
    </xf>
    <xf numFmtId="176" fontId="2" fillId="0" borderId="48" xfId="0" applyNumberFormat="1" applyFont="1" applyBorder="1" applyAlignment="1" applyProtection="1">
      <alignment horizontal="center" vertical="center"/>
      <protection locked="0"/>
    </xf>
    <xf numFmtId="176" fontId="2" fillId="0" borderId="73" xfId="0" applyNumberFormat="1" applyFont="1" applyBorder="1" applyAlignment="1" applyProtection="1">
      <alignment horizontal="center" vertical="center"/>
      <protection locked="0"/>
    </xf>
    <xf numFmtId="176" fontId="2" fillId="0" borderId="74" xfId="0" applyNumberFormat="1" applyFont="1" applyBorder="1" applyAlignment="1" applyProtection="1">
      <alignment horizontal="center" vertical="center"/>
      <protection locked="0"/>
    </xf>
    <xf numFmtId="176" fontId="2" fillId="0" borderId="51" xfId="0" applyNumberFormat="1" applyFont="1" applyBorder="1" applyAlignment="1" applyProtection="1">
      <alignment horizontal="center" vertical="center"/>
      <protection locked="0"/>
    </xf>
    <xf numFmtId="176" fontId="2" fillId="0" borderId="64" xfId="0" applyNumberFormat="1" applyFont="1" applyBorder="1" applyAlignment="1" applyProtection="1">
      <alignment horizontal="center" vertical="center"/>
      <protection locked="0"/>
    </xf>
    <xf numFmtId="176" fontId="2" fillId="0" borderId="50" xfId="0" applyNumberFormat="1" applyFont="1" applyBorder="1" applyAlignment="1" applyProtection="1">
      <alignment horizontal="center" vertical="center"/>
      <protection locked="0"/>
    </xf>
    <xf numFmtId="176" fontId="2" fillId="0" borderId="75" xfId="0" applyNumberFormat="1" applyFont="1" applyBorder="1" applyAlignment="1" applyProtection="1">
      <alignment horizontal="center" vertical="center"/>
      <protection locked="0"/>
    </xf>
    <xf numFmtId="177" fontId="6" fillId="8" borderId="1" xfId="0" applyNumberFormat="1" applyFont="1" applyFill="1" applyBorder="1" applyAlignment="1">
      <alignment horizontal="center" vertical="center"/>
    </xf>
    <xf numFmtId="183" fontId="6" fillId="8" borderId="8" xfId="0" applyNumberFormat="1" applyFont="1" applyFill="1" applyBorder="1" applyAlignment="1">
      <alignment horizontal="center" vertical="center"/>
    </xf>
    <xf numFmtId="176" fontId="2" fillId="8" borderId="17" xfId="0" applyNumberFormat="1" applyFont="1" applyFill="1" applyBorder="1" applyAlignment="1">
      <alignment horizontal="center" vertical="center"/>
    </xf>
    <xf numFmtId="176" fontId="2" fillId="8" borderId="15" xfId="0" applyNumberFormat="1" applyFont="1" applyFill="1" applyBorder="1" applyAlignment="1">
      <alignment horizontal="center" vertical="center"/>
    </xf>
    <xf numFmtId="176" fontId="2" fillId="8" borderId="16" xfId="0" applyNumberFormat="1" applyFont="1" applyFill="1" applyBorder="1" applyAlignment="1">
      <alignment horizontal="center" vertical="center"/>
    </xf>
    <xf numFmtId="176" fontId="2" fillId="8" borderId="49" xfId="0" applyNumberFormat="1" applyFont="1" applyFill="1" applyBorder="1" applyAlignment="1" applyProtection="1">
      <alignment horizontal="center" vertical="center"/>
      <protection locked="0"/>
    </xf>
    <xf numFmtId="176" fontId="2" fillId="8" borderId="63" xfId="0" applyNumberFormat="1" applyFont="1" applyFill="1" applyBorder="1" applyAlignment="1" applyProtection="1">
      <alignment horizontal="center" vertical="center"/>
      <protection locked="0"/>
    </xf>
    <xf numFmtId="176" fontId="2" fillId="8" borderId="48" xfId="0" applyNumberFormat="1" applyFont="1" applyFill="1" applyBorder="1" applyAlignment="1" applyProtection="1">
      <alignment horizontal="center" vertical="center"/>
      <protection locked="0"/>
    </xf>
    <xf numFmtId="176" fontId="2" fillId="8" borderId="62" xfId="0" applyNumberFormat="1" applyFont="1" applyFill="1" applyBorder="1" applyAlignment="1" applyProtection="1">
      <alignment horizontal="center" vertical="center"/>
      <protection locked="0"/>
    </xf>
    <xf numFmtId="176" fontId="2" fillId="8" borderId="73" xfId="0" applyNumberFormat="1" applyFont="1" applyFill="1" applyBorder="1" applyAlignment="1" applyProtection="1">
      <alignment horizontal="center" vertical="center"/>
      <protection locked="0"/>
    </xf>
    <xf numFmtId="0" fontId="3" fillId="8" borderId="0" xfId="0" applyFont="1" applyFill="1">
      <alignment vertical="center"/>
    </xf>
    <xf numFmtId="177" fontId="6" fillId="9" borderId="1" xfId="0" applyNumberFormat="1" applyFont="1" applyFill="1" applyBorder="1" applyAlignment="1">
      <alignment horizontal="center" vertical="center"/>
    </xf>
    <xf numFmtId="183" fontId="6" fillId="9" borderId="8" xfId="0" applyNumberFormat="1" applyFont="1" applyFill="1" applyBorder="1" applyAlignment="1">
      <alignment horizontal="center" vertical="center"/>
    </xf>
    <xf numFmtId="176" fontId="2" fillId="9" borderId="17" xfId="0" applyNumberFormat="1" applyFont="1" applyFill="1" applyBorder="1" applyAlignment="1">
      <alignment horizontal="center" vertical="center"/>
    </xf>
    <xf numFmtId="176" fontId="2" fillId="9" borderId="15" xfId="0" applyNumberFormat="1" applyFont="1" applyFill="1" applyBorder="1" applyAlignment="1">
      <alignment horizontal="center" vertical="center"/>
    </xf>
    <xf numFmtId="176" fontId="2" fillId="9" borderId="16" xfId="0" applyNumberFormat="1" applyFont="1" applyFill="1" applyBorder="1" applyAlignment="1">
      <alignment horizontal="center" vertical="center"/>
    </xf>
    <xf numFmtId="176" fontId="2" fillId="9" borderId="49" xfId="0" applyNumberFormat="1" applyFont="1" applyFill="1" applyBorder="1" applyAlignment="1" applyProtection="1">
      <alignment horizontal="center" vertical="center"/>
      <protection locked="0"/>
    </xf>
    <xf numFmtId="176" fontId="2" fillId="9" borderId="63" xfId="0" applyNumberFormat="1" applyFont="1" applyFill="1" applyBorder="1" applyAlignment="1" applyProtection="1">
      <alignment horizontal="center" vertical="center"/>
      <protection locked="0"/>
    </xf>
    <xf numFmtId="176" fontId="2" fillId="9" borderId="48" xfId="0" applyNumberFormat="1" applyFont="1" applyFill="1" applyBorder="1" applyAlignment="1" applyProtection="1">
      <alignment horizontal="center" vertical="center"/>
      <protection locked="0"/>
    </xf>
    <xf numFmtId="176" fontId="2" fillId="9" borderId="62" xfId="0" applyNumberFormat="1" applyFont="1" applyFill="1" applyBorder="1" applyAlignment="1" applyProtection="1">
      <alignment horizontal="center" vertical="center"/>
      <protection locked="0"/>
    </xf>
    <xf numFmtId="176" fontId="2" fillId="9" borderId="73" xfId="0" applyNumberFormat="1" applyFont="1" applyFill="1" applyBorder="1" applyAlignment="1" applyProtection="1">
      <alignment horizontal="center" vertical="center"/>
      <protection locked="0"/>
    </xf>
    <xf numFmtId="0" fontId="3" fillId="9" borderId="0" xfId="0" applyFont="1" applyFill="1">
      <alignment vertical="center"/>
    </xf>
    <xf numFmtId="176" fontId="3" fillId="9" borderId="0" xfId="0" applyNumberFormat="1" applyFont="1" applyFill="1">
      <alignment vertical="center"/>
    </xf>
    <xf numFmtId="0" fontId="3" fillId="0" borderId="22" xfId="0" applyFont="1" applyBorder="1">
      <alignment vertical="center"/>
    </xf>
    <xf numFmtId="0" fontId="3" fillId="0" borderId="34" xfId="0" applyFont="1" applyBorder="1">
      <alignment vertical="center"/>
    </xf>
    <xf numFmtId="176" fontId="27" fillId="0" borderId="72" xfId="0" applyNumberFormat="1" applyFont="1" applyBorder="1" applyAlignment="1">
      <alignment horizontal="center" vertical="center"/>
    </xf>
    <xf numFmtId="176" fontId="27" fillId="0" borderId="73" xfId="0" applyNumberFormat="1" applyFont="1" applyBorder="1" applyAlignment="1">
      <alignment horizontal="center" vertical="center"/>
    </xf>
    <xf numFmtId="176" fontId="27" fillId="0" borderId="74" xfId="0" applyNumberFormat="1" applyFont="1" applyBorder="1" applyAlignment="1">
      <alignment horizontal="center" vertical="center"/>
    </xf>
    <xf numFmtId="176" fontId="27" fillId="0" borderId="75" xfId="0" applyNumberFormat="1" applyFont="1" applyBorder="1" applyAlignment="1">
      <alignment horizontal="center" vertical="center"/>
    </xf>
    <xf numFmtId="176" fontId="3" fillId="2" borderId="36" xfId="0" applyNumberFormat="1" applyFont="1" applyFill="1" applyBorder="1" applyAlignment="1">
      <alignment horizontal="center" vertical="center"/>
    </xf>
    <xf numFmtId="0" fontId="7" fillId="0" borderId="78" xfId="0" applyFont="1" applyBorder="1" applyAlignment="1">
      <alignment vertical="center" wrapText="1"/>
    </xf>
    <xf numFmtId="0" fontId="20" fillId="0" borderId="54" xfId="1" applyFont="1" applyBorder="1" applyAlignment="1">
      <alignment horizontal="center" vertical="center" wrapText="1"/>
    </xf>
    <xf numFmtId="0" fontId="20" fillId="0" borderId="16" xfId="1" applyFont="1" applyBorder="1" applyAlignment="1">
      <alignment horizontal="center" vertical="center" wrapText="1"/>
    </xf>
    <xf numFmtId="0" fontId="18" fillId="0" borderId="53" xfId="1" applyFont="1" applyBorder="1" applyAlignment="1">
      <alignment horizontal="center" vertical="center"/>
    </xf>
    <xf numFmtId="0" fontId="18" fillId="0" borderId="22" xfId="1" applyFont="1" applyBorder="1" applyAlignment="1">
      <alignment horizontal="center" vertical="center"/>
    </xf>
    <xf numFmtId="0" fontId="18" fillId="3" borderId="53" xfId="1" applyFont="1" applyFill="1" applyBorder="1" applyAlignment="1" applyProtection="1">
      <alignment horizontal="center" vertical="center"/>
      <protection locked="0"/>
    </xf>
    <xf numFmtId="0" fontId="18" fillId="3" borderId="22" xfId="1" applyFont="1" applyFill="1" applyBorder="1" applyAlignment="1" applyProtection="1">
      <alignment horizontal="center" vertical="center"/>
      <protection locked="0"/>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18" xfId="1" applyFont="1" applyBorder="1" applyAlignment="1">
      <alignment horizontal="center" vertical="center"/>
    </xf>
    <xf numFmtId="0" fontId="18" fillId="0" borderId="15" xfId="1" applyFont="1" applyBorder="1" applyAlignment="1">
      <alignment horizontal="center" vertical="center"/>
    </xf>
    <xf numFmtId="0" fontId="16" fillId="0" borderId="0" xfId="1" applyFont="1" applyAlignment="1">
      <alignment vertical="center"/>
    </xf>
    <xf numFmtId="0" fontId="16" fillId="0" borderId="0" xfId="1" applyFont="1" applyAlignment="1">
      <alignment horizontal="center" vertical="center" wrapText="1"/>
    </xf>
    <xf numFmtId="0" fontId="18" fillId="0" borderId="40" xfId="1" applyFont="1" applyBorder="1" applyAlignment="1">
      <alignment horizontal="center" vertical="center" shrinkToFit="1"/>
    </xf>
    <xf numFmtId="0" fontId="18" fillId="0" borderId="41" xfId="1" applyFont="1" applyBorder="1" applyAlignment="1">
      <alignment horizontal="center" vertical="center" shrinkToFit="1"/>
    </xf>
    <xf numFmtId="0" fontId="18" fillId="0" borderId="18" xfId="1" applyFont="1" applyBorder="1" applyAlignment="1">
      <alignment horizontal="center" vertical="center" shrinkToFit="1"/>
    </xf>
    <xf numFmtId="0" fontId="18" fillId="0" borderId="15" xfId="1" applyFont="1" applyBorder="1" applyAlignment="1">
      <alignment horizontal="center" vertical="center" shrinkToFit="1"/>
    </xf>
    <xf numFmtId="0" fontId="20" fillId="0" borderId="40" xfId="1" applyFont="1" applyBorder="1" applyAlignment="1">
      <alignment horizontal="center" vertical="center" wrapText="1"/>
    </xf>
    <xf numFmtId="0" fontId="20" fillId="0" borderId="53" xfId="1" applyFont="1" applyBorder="1" applyAlignment="1">
      <alignment horizontal="center" vertical="center" wrapText="1"/>
    </xf>
    <xf numFmtId="0" fontId="20" fillId="0" borderId="41"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15" xfId="1" applyFont="1" applyBorder="1" applyAlignment="1">
      <alignment horizontal="center" vertical="center" wrapText="1"/>
    </xf>
    <xf numFmtId="178" fontId="20" fillId="0" borderId="40" xfId="1" applyNumberFormat="1" applyFont="1" applyBorder="1" applyAlignment="1">
      <alignment horizontal="center" vertical="center" wrapText="1"/>
    </xf>
    <xf numFmtId="178" fontId="20" fillId="0" borderId="53" xfId="1" applyNumberFormat="1" applyFont="1" applyBorder="1" applyAlignment="1">
      <alignment horizontal="center" vertical="center" wrapText="1"/>
    </xf>
    <xf numFmtId="178" fontId="20" fillId="0" borderId="18" xfId="1" applyNumberFormat="1" applyFont="1" applyBorder="1" applyAlignment="1">
      <alignment horizontal="center" vertical="center" wrapText="1"/>
    </xf>
    <xf numFmtId="178" fontId="20" fillId="0" borderId="22" xfId="1" applyNumberFormat="1" applyFont="1" applyBorder="1" applyAlignment="1">
      <alignment horizontal="center" vertical="center" wrapText="1"/>
    </xf>
    <xf numFmtId="176" fontId="20" fillId="0" borderId="53" xfId="1" applyNumberFormat="1" applyFont="1" applyBorder="1" applyAlignment="1">
      <alignment horizontal="left" vertical="center" shrinkToFit="1"/>
    </xf>
    <xf numFmtId="176" fontId="20" fillId="0" borderId="41" xfId="1" applyNumberFormat="1" applyFont="1" applyBorder="1" applyAlignment="1">
      <alignment horizontal="left" vertical="center" shrinkToFit="1"/>
    </xf>
    <xf numFmtId="176" fontId="20" fillId="0" borderId="22" xfId="1" applyNumberFormat="1" applyFont="1" applyBorder="1" applyAlignment="1">
      <alignment horizontal="left" vertical="center" shrinkToFit="1"/>
    </xf>
    <xf numFmtId="176" fontId="20" fillId="0" borderId="15" xfId="1" applyNumberFormat="1" applyFont="1" applyBorder="1" applyAlignment="1">
      <alignment horizontal="left" vertical="center" shrinkToFit="1"/>
    </xf>
    <xf numFmtId="179" fontId="21" fillId="0" borderId="40" xfId="1" applyNumberFormat="1" applyFont="1" applyBorder="1" applyAlignment="1">
      <alignment horizontal="center" vertical="center" wrapText="1"/>
    </xf>
    <xf numFmtId="179" fontId="21" fillId="0" borderId="18" xfId="1" applyNumberFormat="1" applyFont="1" applyBorder="1" applyAlignment="1">
      <alignment horizontal="center" vertical="center" wrapText="1"/>
    </xf>
    <xf numFmtId="182" fontId="20" fillId="0" borderId="41" xfId="1" applyNumberFormat="1" applyFont="1" applyBorder="1" applyAlignment="1">
      <alignment horizontal="left" vertical="center" shrinkToFit="1"/>
    </xf>
    <xf numFmtId="182" fontId="20" fillId="0" borderId="15" xfId="1" applyNumberFormat="1" applyFont="1" applyBorder="1" applyAlignment="1">
      <alignment horizontal="left" vertical="center" shrinkToFit="1"/>
    </xf>
    <xf numFmtId="0" fontId="16" fillId="0" borderId="53" xfId="1" applyFont="1" applyBorder="1" applyAlignment="1">
      <alignment vertical="center" wrapText="1"/>
    </xf>
    <xf numFmtId="0" fontId="16" fillId="0" borderId="0" xfId="1" applyFont="1" applyAlignment="1">
      <alignment vertical="center" wrapText="1"/>
    </xf>
    <xf numFmtId="177" fontId="18" fillId="0" borderId="54" xfId="1" applyNumberFormat="1" applyFont="1" applyBorder="1" applyAlignment="1">
      <alignment horizontal="center" vertical="center"/>
    </xf>
    <xf numFmtId="177" fontId="18" fillId="0" borderId="16" xfId="1" applyNumberFormat="1" applyFont="1" applyBorder="1" applyAlignment="1">
      <alignment horizontal="center" vertical="center"/>
    </xf>
    <xf numFmtId="183" fontId="18" fillId="0" borderId="54" xfId="1" applyNumberFormat="1" applyFont="1" applyBorder="1" applyAlignment="1">
      <alignment horizontal="center" vertical="center"/>
    </xf>
    <xf numFmtId="183" fontId="18" fillId="0" borderId="16" xfId="1" applyNumberFormat="1" applyFont="1" applyBorder="1" applyAlignment="1">
      <alignment horizontal="center" vertical="center"/>
    </xf>
    <xf numFmtId="0" fontId="18" fillId="0" borderId="54" xfId="1" applyFont="1" applyBorder="1" applyAlignment="1">
      <alignment horizontal="center" vertical="center" shrinkToFit="1"/>
    </xf>
    <xf numFmtId="0" fontId="18" fillId="0" borderId="16" xfId="1" applyFont="1" applyBorder="1" applyAlignment="1">
      <alignment horizontal="center" vertical="center" shrinkToFit="1"/>
    </xf>
    <xf numFmtId="0" fontId="24" fillId="0" borderId="54" xfId="1" applyFont="1" applyBorder="1" applyAlignment="1">
      <alignment horizontal="center" vertical="center" wrapText="1" shrinkToFit="1"/>
    </xf>
    <xf numFmtId="0" fontId="24" fillId="0" borderId="16" xfId="1" applyFont="1" applyBorder="1" applyAlignment="1">
      <alignment horizontal="center" vertical="center" wrapText="1" shrinkToFit="1"/>
    </xf>
    <xf numFmtId="0" fontId="21" fillId="0" borderId="22" xfId="1" applyFont="1" applyBorder="1" applyAlignment="1">
      <alignment horizontal="center"/>
    </xf>
    <xf numFmtId="180" fontId="15" fillId="3" borderId="37" xfId="1" applyNumberFormat="1" applyFont="1" applyFill="1" applyBorder="1" applyAlignment="1" applyProtection="1">
      <alignment horizontal="center"/>
      <protection locked="0"/>
    </xf>
    <xf numFmtId="180" fontId="15" fillId="3" borderId="0" xfId="1" applyNumberFormat="1" applyFont="1" applyFill="1" applyAlignment="1" applyProtection="1">
      <alignment horizontal="center"/>
      <protection locked="0"/>
    </xf>
    <xf numFmtId="0" fontId="21" fillId="0" borderId="53" xfId="1" applyFont="1" applyBorder="1" applyAlignment="1">
      <alignment horizontal="center" vertical="center" wrapText="1"/>
    </xf>
    <xf numFmtId="0" fontId="21" fillId="0" borderId="22" xfId="1" applyFont="1" applyBorder="1" applyAlignment="1">
      <alignment horizontal="center" vertical="center" wrapText="1"/>
    </xf>
    <xf numFmtId="0" fontId="22" fillId="0" borderId="19" xfId="1" applyFont="1" applyBorder="1" applyAlignment="1">
      <alignment wrapText="1"/>
    </xf>
    <xf numFmtId="0" fontId="22" fillId="0" borderId="22" xfId="1" applyFont="1" applyBorder="1" applyAlignment="1">
      <alignment shrinkToFit="1"/>
    </xf>
    <xf numFmtId="0" fontId="15" fillId="0" borderId="22" xfId="1" applyFont="1" applyBorder="1" applyAlignment="1">
      <alignment shrinkToFit="1"/>
    </xf>
    <xf numFmtId="0" fontId="15" fillId="0" borderId="19" xfId="1" applyFont="1" applyBorder="1" applyAlignment="1">
      <alignment shrinkToFit="1"/>
    </xf>
    <xf numFmtId="0" fontId="22" fillId="0" borderId="19" xfId="1" applyFont="1" applyBorder="1"/>
    <xf numFmtId="0" fontId="15" fillId="0" borderId="0" xfId="1" applyFont="1"/>
    <xf numFmtId="0" fontId="15" fillId="0" borderId="0" xfId="1" applyFont="1" applyAlignment="1">
      <alignment shrinkToFit="1"/>
    </xf>
    <xf numFmtId="0" fontId="3" fillId="0" borderId="0" xfId="0" applyFont="1" applyAlignment="1">
      <alignment horizontal="left" vertical="center" wrapText="1" shrinkToFit="1"/>
    </xf>
    <xf numFmtId="0" fontId="3" fillId="0" borderId="35" xfId="0" applyFont="1" applyBorder="1" applyAlignment="1">
      <alignment horizontal="left" vertical="center" wrapText="1" shrinkToFit="1"/>
    </xf>
    <xf numFmtId="0" fontId="3" fillId="0" borderId="0" xfId="0" applyFont="1" applyAlignment="1" applyProtection="1">
      <alignment horizontal="left" vertical="top"/>
      <protection locked="0"/>
    </xf>
    <xf numFmtId="0" fontId="3" fillId="0" borderId="35" xfId="0" applyFont="1" applyBorder="1" applyAlignment="1" applyProtection="1">
      <alignment horizontal="left" vertical="top"/>
      <protection locked="0"/>
    </xf>
    <xf numFmtId="0" fontId="3" fillId="0" borderId="37" xfId="0" applyFont="1" applyBorder="1" applyAlignment="1" applyProtection="1">
      <alignment horizontal="left" vertical="top"/>
      <protection locked="0"/>
    </xf>
    <xf numFmtId="0" fontId="31" fillId="0" borderId="3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22"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4" borderId="42"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9" xfId="0" applyFont="1" applyFill="1" applyBorder="1" applyAlignment="1">
      <alignment horizontal="center" vertical="center" wrapText="1"/>
    </xf>
    <xf numFmtId="49" fontId="10" fillId="4" borderId="57" xfId="0" applyNumberFormat="1" applyFont="1" applyFill="1" applyBorder="1" applyAlignment="1">
      <alignment horizontal="center" vertical="center" wrapText="1"/>
    </xf>
    <xf numFmtId="49" fontId="10" fillId="4" borderId="60" xfId="0" applyNumberFormat="1" applyFont="1" applyFill="1" applyBorder="1" applyAlignment="1">
      <alignment horizontal="center" vertical="center" wrapText="1"/>
    </xf>
    <xf numFmtId="49" fontId="10" fillId="4" borderId="70" xfId="0" applyNumberFormat="1"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3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left" vertical="center"/>
    </xf>
    <xf numFmtId="0" fontId="3" fillId="0" borderId="35" xfId="0" applyFont="1" applyBorder="1" applyAlignment="1">
      <alignment horizontal="left" vertical="center"/>
    </xf>
    <xf numFmtId="0" fontId="10" fillId="4" borderId="43" xfId="0" applyFont="1" applyFill="1" applyBorder="1" applyAlignment="1">
      <alignment horizontal="center" vertical="center" wrapText="1"/>
    </xf>
    <xf numFmtId="0" fontId="4" fillId="4" borderId="35" xfId="0" applyFont="1" applyFill="1" applyBorder="1" applyAlignment="1">
      <alignment horizontal="center" vertical="center" wrapText="1"/>
    </xf>
    <xf numFmtId="176" fontId="3" fillId="2" borderId="65" xfId="0" applyNumberFormat="1" applyFont="1" applyFill="1" applyBorder="1" applyAlignment="1">
      <alignment horizontal="center" vertical="center"/>
    </xf>
    <xf numFmtId="176" fontId="3" fillId="2" borderId="66" xfId="0" applyNumberFormat="1" applyFont="1" applyFill="1" applyBorder="1" applyAlignment="1">
      <alignment horizontal="center" vertical="center"/>
    </xf>
    <xf numFmtId="176" fontId="3" fillId="2" borderId="67" xfId="0" applyNumberFormat="1" applyFont="1" applyFill="1" applyBorder="1" applyAlignment="1">
      <alignment horizontal="center" vertical="center"/>
    </xf>
    <xf numFmtId="20" fontId="2" fillId="2" borderId="39" xfId="0" applyNumberFormat="1" applyFont="1" applyFill="1" applyBorder="1" applyAlignment="1">
      <alignment horizontal="center" vertical="center"/>
    </xf>
    <xf numFmtId="20" fontId="2" fillId="2" borderId="76" xfId="0" applyNumberFormat="1" applyFont="1" applyFill="1" applyBorder="1" applyAlignment="1">
      <alignment horizontal="center" vertical="center"/>
    </xf>
    <xf numFmtId="20" fontId="2" fillId="2" borderId="14" xfId="0" applyNumberFormat="1" applyFont="1" applyFill="1" applyBorder="1" applyAlignment="1">
      <alignment horizontal="center" vertical="center"/>
    </xf>
    <xf numFmtId="0" fontId="9" fillId="0" borderId="0" xfId="0" applyFont="1" applyAlignment="1">
      <alignment horizontal="center" vertical="center"/>
    </xf>
    <xf numFmtId="0" fontId="0" fillId="0" borderId="0" xfId="0">
      <alignment vertical="center"/>
    </xf>
    <xf numFmtId="0" fontId="3" fillId="0" borderId="0" xfId="0" applyFont="1" applyAlignment="1">
      <alignment horizontal="center" vertical="center"/>
    </xf>
    <xf numFmtId="0" fontId="8" fillId="0" borderId="0" xfId="0" applyFont="1" applyAlignment="1">
      <alignment horizontal="left" vertical="center"/>
    </xf>
    <xf numFmtId="0" fontId="8" fillId="0" borderId="19" xfId="0" applyFont="1" applyBorder="1" applyAlignment="1">
      <alignment horizontal="left" vertical="center" wrapText="1"/>
    </xf>
    <xf numFmtId="0" fontId="8" fillId="0" borderId="19" xfId="0" applyFont="1" applyBorder="1" applyAlignment="1">
      <alignment horizontal="left" vertical="center"/>
    </xf>
    <xf numFmtId="0" fontId="8" fillId="10" borderId="0" xfId="0" applyFont="1" applyFill="1" applyAlignment="1">
      <alignment horizontal="left" vertical="center" shrinkToFit="1"/>
    </xf>
    <xf numFmtId="0" fontId="8" fillId="10" borderId="19" xfId="0" applyFont="1" applyFill="1" applyBorder="1" applyAlignment="1">
      <alignment horizontal="left" vertical="center" shrinkToFit="1"/>
    </xf>
    <xf numFmtId="0" fontId="5" fillId="0" borderId="13" xfId="0" applyFont="1" applyBorder="1" applyAlignment="1">
      <alignment horizontal="center" vertical="center"/>
    </xf>
    <xf numFmtId="0" fontId="6" fillId="10" borderId="19" xfId="0" applyFont="1" applyFill="1" applyBorder="1" applyAlignment="1">
      <alignment horizontal="left" vertical="center" shrinkToFit="1"/>
    </xf>
    <xf numFmtId="0" fontId="3" fillId="0" borderId="0" xfId="0" applyFont="1" applyAlignment="1">
      <alignment horizontal="left" vertical="top"/>
    </xf>
    <xf numFmtId="0" fontId="3" fillId="0" borderId="35" xfId="0" applyFont="1" applyBorder="1" applyAlignment="1">
      <alignment horizontal="left" vertical="top"/>
    </xf>
    <xf numFmtId="176" fontId="3" fillId="2" borderId="77" xfId="0" applyNumberFormat="1" applyFont="1" applyFill="1" applyBorder="1" applyAlignment="1">
      <alignment horizontal="center" vertical="center"/>
    </xf>
    <xf numFmtId="0" fontId="6"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43" xfId="0" applyFont="1" applyBorder="1" applyAlignment="1">
      <alignment horizontal="center" vertical="center" wrapText="1"/>
    </xf>
    <xf numFmtId="49" fontId="10" fillId="4" borderId="58" xfId="0" applyNumberFormat="1" applyFont="1" applyFill="1" applyBorder="1" applyAlignment="1">
      <alignment horizontal="center" vertical="center" wrapText="1"/>
    </xf>
    <xf numFmtId="0" fontId="3" fillId="0" borderId="37"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35" xfId="0" applyFont="1" applyBorder="1" applyAlignment="1" applyProtection="1">
      <alignment horizontal="center" vertical="top"/>
      <protection locked="0"/>
    </xf>
    <xf numFmtId="0" fontId="3" fillId="0" borderId="18"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15" xfId="0" applyFont="1" applyBorder="1" applyAlignment="1" applyProtection="1">
      <alignment horizontal="center" vertical="top"/>
      <protection locked="0"/>
    </xf>
    <xf numFmtId="49" fontId="10" fillId="4" borderId="57" xfId="0" applyNumberFormat="1" applyFont="1" applyFill="1" applyBorder="1" applyAlignment="1" applyProtection="1">
      <alignment horizontal="center" vertical="center" wrapText="1"/>
      <protection locked="0"/>
    </xf>
    <xf numFmtId="49" fontId="10" fillId="4" borderId="60" xfId="0" applyNumberFormat="1" applyFont="1" applyFill="1" applyBorder="1" applyAlignment="1" applyProtection="1">
      <alignment horizontal="center" vertical="center" wrapText="1"/>
      <protection locked="0"/>
    </xf>
    <xf numFmtId="49" fontId="10" fillId="4" borderId="58" xfId="0" applyNumberFormat="1" applyFont="1" applyFill="1" applyBorder="1" applyAlignment="1" applyProtection="1">
      <alignment horizontal="center" vertical="center" wrapText="1"/>
      <protection locked="0"/>
    </xf>
    <xf numFmtId="0" fontId="10" fillId="4" borderId="42" xfId="0" applyFont="1" applyFill="1" applyBorder="1" applyAlignment="1" applyProtection="1">
      <alignment horizontal="center" vertical="center" wrapText="1"/>
      <protection locked="0"/>
    </xf>
    <xf numFmtId="0" fontId="10" fillId="4" borderId="59" xfId="0" applyFont="1" applyFill="1" applyBorder="1" applyAlignment="1" applyProtection="1">
      <alignment horizontal="center" vertical="center" wrapText="1"/>
      <protection locked="0"/>
    </xf>
    <xf numFmtId="0" fontId="10" fillId="4" borderId="69" xfId="0" applyFont="1" applyFill="1" applyBorder="1" applyAlignment="1" applyProtection="1">
      <alignment horizontal="center" vertical="center" wrapText="1"/>
      <protection locked="0"/>
    </xf>
    <xf numFmtId="49" fontId="10" fillId="4" borderId="70" xfId="0" applyNumberFormat="1"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8" fillId="0" borderId="0" xfId="0" applyFont="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10" fillId="0" borderId="68" xfId="0" applyFont="1" applyBorder="1" applyAlignment="1">
      <alignment horizontal="center" vertical="center" wrapText="1"/>
    </xf>
    <xf numFmtId="0" fontId="4" fillId="4" borderId="35" xfId="0" applyFont="1" applyFill="1" applyBorder="1" applyAlignment="1" applyProtection="1">
      <alignment horizontal="center" vertical="center" wrapText="1"/>
      <protection locked="0"/>
    </xf>
    <xf numFmtId="0" fontId="10" fillId="4" borderId="43" xfId="0" applyFont="1" applyFill="1" applyBorder="1" applyAlignment="1" applyProtection="1">
      <alignment horizontal="center" vertical="center" wrapText="1"/>
      <protection locked="0"/>
    </xf>
    <xf numFmtId="0" fontId="10" fillId="4" borderId="60" xfId="0" applyFont="1" applyFill="1" applyBorder="1" applyAlignment="1" applyProtection="1">
      <alignment horizontal="center" vertical="center" wrapText="1"/>
      <protection locked="0"/>
    </xf>
    <xf numFmtId="0" fontId="10" fillId="4" borderId="58" xfId="0" applyFont="1" applyFill="1" applyBorder="1" applyAlignment="1" applyProtection="1">
      <alignment horizontal="center" vertical="center" wrapText="1"/>
      <protection locked="0"/>
    </xf>
    <xf numFmtId="0" fontId="10" fillId="4" borderId="70" xfId="0"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112">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7C80"/>
        </patternFill>
      </fill>
    </dxf>
    <dxf>
      <fill>
        <patternFill>
          <bgColor rgb="FFFF7C80"/>
        </patternFill>
      </fill>
    </dxf>
    <dxf>
      <fill>
        <patternFill>
          <bgColor rgb="FFFF7C8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CCFFFF"/>
        </patternFill>
      </fill>
    </dxf>
    <dxf>
      <fill>
        <patternFill>
          <bgColor rgb="FFFFCCFF"/>
        </patternFill>
      </fill>
    </dxf>
    <dxf>
      <fill>
        <patternFill>
          <bgColor rgb="FFFFCCFF"/>
        </patternFill>
      </fill>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theme="9" tint="0.59996337778862885"/>
        </patternFill>
      </fill>
      <border>
        <top style="thin">
          <color auto="1"/>
        </top>
        <bottom style="thin">
          <color auto="1"/>
        </bottom>
      </border>
    </dxf>
    <dxf>
      <fill>
        <patternFill>
          <bgColor theme="8" tint="0.59996337778862885"/>
        </patternFill>
      </fill>
      <border>
        <top style="thin">
          <color auto="1"/>
        </top>
        <bottom style="thin">
          <color auto="1"/>
        </bottom>
      </border>
    </dxf>
    <dxf>
      <fill>
        <patternFill>
          <bgColor rgb="FFCCECFF"/>
        </patternFill>
      </fill>
    </dxf>
    <dxf>
      <fill>
        <patternFill>
          <bgColor rgb="FFFFCCFF"/>
        </patternFill>
      </fill>
    </dxf>
    <dxf>
      <fill>
        <patternFill>
          <bgColor rgb="FFFFCCFF"/>
        </patternFill>
      </fill>
    </dxf>
  </dxfs>
  <tableStyles count="0" defaultTableStyle="TableStyleMedium2" defaultPivotStyle="PivotStyleLight16"/>
  <colors>
    <mruColors>
      <color rgb="FFFF7C8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15</xdr:col>
      <xdr:colOff>152930</xdr:colOff>
      <xdr:row>17</xdr:row>
      <xdr:rowOff>31749</xdr:rowOff>
    </xdr:from>
    <xdr:to>
      <xdr:col>27</xdr:col>
      <xdr:colOff>662519</xdr:colOff>
      <xdr:row>23</xdr:row>
      <xdr:rowOff>79374</xdr:rowOff>
    </xdr:to>
    <xdr:sp macro="" textlink="">
      <xdr:nvSpPr>
        <xdr:cNvPr id="4" name="テキスト ボックス 3">
          <a:extLst>
            <a:ext uri="{FF2B5EF4-FFF2-40B4-BE49-F238E27FC236}">
              <a16:creationId xmlns:a16="http://schemas.microsoft.com/office/drawing/2014/main" id="{721CCDD8-C60B-4240-9190-AF2D7F667FD1}"/>
            </a:ext>
          </a:extLst>
        </xdr:cNvPr>
        <xdr:cNvSpPr txBox="1"/>
      </xdr:nvSpPr>
      <xdr:spPr>
        <a:xfrm>
          <a:off x="6100763" y="5228166"/>
          <a:ext cx="5589589" cy="15081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*Importance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Please include your estimated service until the end of the month and submit by the deadline.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If there are any changes in your expected service until the end of the month, please notify the Personnel Section, Graduate School of Science by the first day of the following month (one business day)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Please notify us as soon as you discover the change, as it will affect your salary payment.</a:t>
          </a:r>
        </a:p>
      </xdr:txBody>
    </xdr:sp>
    <xdr:clientData/>
  </xdr:twoCellAnchor>
  <xdr:twoCellAnchor>
    <xdr:from>
      <xdr:col>14</xdr:col>
      <xdr:colOff>246063</xdr:colOff>
      <xdr:row>24</xdr:row>
      <xdr:rowOff>56884</xdr:rowOff>
    </xdr:from>
    <xdr:to>
      <xdr:col>27</xdr:col>
      <xdr:colOff>662781</xdr:colOff>
      <xdr:row>43</xdr:row>
      <xdr:rowOff>164042</xdr:rowOff>
    </xdr:to>
    <xdr:sp macro="" textlink="">
      <xdr:nvSpPr>
        <xdr:cNvPr id="7" name="テキスト ボックス 6">
          <a:extLst>
            <a:ext uri="{FF2B5EF4-FFF2-40B4-BE49-F238E27FC236}">
              <a16:creationId xmlns:a16="http://schemas.microsoft.com/office/drawing/2014/main" id="{F4305B0D-292C-4299-A3B3-83A7C5C6C932}"/>
            </a:ext>
          </a:extLst>
        </xdr:cNvPr>
        <xdr:cNvSpPr txBox="1"/>
      </xdr:nvSpPr>
      <xdr:spPr>
        <a:xfrm>
          <a:off x="5770563" y="6957217"/>
          <a:ext cx="5920051" cy="47320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*Notes</a:t>
          </a:r>
        </a:p>
        <a:p>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Please be sure to take Saturdays, Sundays, and holidays off.</a:t>
          </a:r>
          <a:r>
            <a:rPr kumimoji="1" lang="ja-JP" altLang="en-US"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en-US" altLang="ja-JP" sz="1100" b="0">
              <a:solidFill>
                <a:sysClr val="windowText" lastClr="000000"/>
              </a:solidFill>
              <a:effectLst/>
              <a:latin typeface="+mn-lt"/>
              <a:ea typeface="+mn-ea"/>
              <a:cs typeface="+mn-cs"/>
            </a:rPr>
            <a:t>(Except when lectures are held on Saturdays, Sundays, or holidays and you are assigned to work as a TA, or when you are assigned to work on days when open campus is held, etc.)</a:t>
          </a:r>
          <a:r>
            <a:rPr kumimoji="1" lang="ja-JP" altLang="en-US" sz="1100" b="0">
              <a:solidFill>
                <a:sysClr val="windowText" lastClr="000000"/>
              </a:solidFill>
              <a:effectLst/>
              <a:latin typeface="+mn-lt"/>
              <a:ea typeface="+mn-ea"/>
              <a:cs typeface="+mn-cs"/>
            </a:rPr>
            <a:t>　</a:t>
          </a:r>
          <a:endParaRPr kumimoji="1" lang="en-US" altLang="ja-JP" sz="1100" b="0">
            <a:solidFill>
              <a:sysClr val="windowText" lastClr="00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Do not work early in the morning or late at night (22:00 to 5:00 the next day).</a:t>
          </a:r>
        </a:p>
        <a:p>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If you work more than 29 hours per week on a regular basis, you are subject to the social insurance requirements (if you are a dependent of a parent or guardian, you will be removed from the coverage and will be required to enroll in social insurance on your own.</a:t>
          </a:r>
          <a:r>
            <a:rPr kumimoji="1" lang="en-US" altLang="ja-JP" sz="1100" b="0">
              <a:solidFill>
                <a:sysClr val="windowText" lastClr="000000"/>
              </a:solidFill>
              <a:effectLst/>
              <a:latin typeface="+mn-lt"/>
              <a:ea typeface="+mn-ea"/>
              <a:cs typeface="+mn-cs"/>
            </a:rPr>
            <a:t> (If you are a dependent of a parent or guardian, you will be required to remove yourself from the parent or guardian's coverage and enroll in social insurance on your own.)</a:t>
          </a:r>
        </a:p>
        <a:p>
          <a:endParaRPr kumimoji="1" lang="en-US" altLang="ja-JP" sz="1100" b="0">
            <a:solidFill>
              <a:sysClr val="windowText" lastClr="000000"/>
            </a:solidFill>
            <a:effectLst/>
            <a:latin typeface="+mn-lt"/>
            <a:ea typeface="+mn-ea"/>
            <a:cs typeface="+mn-cs"/>
          </a:endParaRPr>
        </a:p>
        <a:p>
          <a:r>
            <a:rPr kumimoji="1" lang="ja-JP" altLang="en-US" sz="1100" b="0">
              <a:solidFill>
                <a:sysClr val="windowText" lastClr="000000"/>
              </a:solidFill>
              <a:effectLst/>
              <a:latin typeface="+mn-lt"/>
              <a:ea typeface="+mn-ea"/>
              <a:cs typeface="+mn-cs"/>
            </a:rPr>
            <a:t>・</a:t>
          </a:r>
          <a:r>
            <a:rPr kumimoji="1" lang="en-US" altLang="ja-JP" sz="1100" b="0">
              <a:solidFill>
                <a:sysClr val="windowText" lastClr="000000"/>
              </a:solidFill>
              <a:effectLst/>
              <a:latin typeface="+mn-lt"/>
              <a:ea typeface="+mn-ea"/>
              <a:cs typeface="+mn-cs"/>
            </a:rPr>
            <a:t>If you are employed, you will be engaged in the work described in the notice of working conditions under the direction of the faculty member in charge, and the hours you are engaged in that work will be considered as your working hours. Please be careful not to confuse this with your own research time (e.g., research for your graduation thesis). Also, you must never enter unrealistic work hours in your work diary and report them as work hours.</a:t>
          </a:r>
        </a:p>
        <a:p>
          <a:endParaRPr kumimoji="1" lang="en-US" altLang="ja-JP" sz="1100" b="0">
            <a:solidFill>
              <a:sysClr val="windowText" lastClr="000000"/>
            </a:solidFill>
            <a:effectLst/>
            <a:latin typeface="+mn-lt"/>
            <a:ea typeface="+mn-ea"/>
            <a:cs typeface="+mn-cs"/>
          </a:endParaRPr>
        </a:p>
        <a:p>
          <a:r>
            <a:rPr kumimoji="1" lang="en-US" altLang="ja-JP" sz="1100" b="0">
              <a:solidFill>
                <a:sysClr val="windowText" lastClr="000000"/>
              </a:solidFill>
              <a:effectLst/>
              <a:latin typeface="+mn-lt"/>
              <a:ea typeface="+mn-ea"/>
              <a:cs typeface="+mn-cs"/>
            </a:rPr>
            <a:t>If there is a teleworking day, please enter the “Date”, “Location”, and “Work Nomber” in the “Remarks” column at the bottom of this form, as shown in the following &lt;Example&gt;.</a:t>
          </a:r>
        </a:p>
        <a:p>
          <a:endParaRPr kumimoji="1" lang="en-US" altLang="ja-JP" sz="1100" b="0">
            <a:solidFill>
              <a:sysClr val="windowText" lastClr="000000"/>
            </a:solidFill>
            <a:effectLst/>
            <a:latin typeface="+mn-lt"/>
            <a:ea typeface="+mn-ea"/>
            <a:cs typeface="+mn-cs"/>
          </a:endParaRPr>
        </a:p>
        <a:p>
          <a:r>
            <a:rPr kumimoji="1" lang="ja-JP" altLang="en-US" sz="1100" b="0">
              <a:solidFill>
                <a:sysClr val="windowText" lastClr="000000"/>
              </a:solidFill>
              <a:effectLst/>
              <a:latin typeface="+mn-lt"/>
              <a:ea typeface="+mn-ea"/>
              <a:cs typeface="+mn-cs"/>
            </a:rPr>
            <a:t>＜</a:t>
          </a:r>
          <a:r>
            <a:rPr kumimoji="1" lang="en-US" altLang="ja-JP" sz="1100" b="0">
              <a:solidFill>
                <a:sysClr val="windowText" lastClr="000000"/>
              </a:solidFill>
              <a:effectLst/>
              <a:latin typeface="+mn-lt"/>
              <a:ea typeface="+mn-ea"/>
              <a:cs typeface="+mn-cs"/>
            </a:rPr>
            <a:t>Example</a:t>
          </a:r>
          <a:r>
            <a:rPr kumimoji="1" lang="ja-JP" altLang="en-US" sz="1100" b="0">
              <a:solidFill>
                <a:sysClr val="windowText" lastClr="000000"/>
              </a:solidFill>
              <a:effectLst/>
              <a:latin typeface="+mn-lt"/>
              <a:ea typeface="+mn-ea"/>
              <a:cs typeface="+mn-cs"/>
            </a:rPr>
            <a:t>＞ </a:t>
          </a:r>
          <a:endParaRPr kumimoji="1" lang="en-US" altLang="ja-JP" sz="1100" b="0">
            <a:solidFill>
              <a:sysClr val="windowText" lastClr="000000"/>
            </a:solidFill>
            <a:effectLst/>
            <a:latin typeface="+mn-lt"/>
            <a:ea typeface="+mn-ea"/>
            <a:cs typeface="+mn-cs"/>
          </a:endParaRPr>
        </a:p>
        <a:p>
          <a:r>
            <a:rPr kumimoji="1" lang="en-US" altLang="ja-JP" sz="1100" b="0">
              <a:solidFill>
                <a:sysClr val="windowText" lastClr="000000"/>
              </a:solidFill>
              <a:effectLst/>
              <a:latin typeface="+mn-lt"/>
              <a:ea typeface="+mn-ea"/>
              <a:cs typeface="+mn-cs"/>
            </a:rPr>
            <a:t>Telework implementation date in April:</a:t>
          </a:r>
        </a:p>
        <a:p>
          <a:r>
            <a:rPr kumimoji="1" lang="en-US" altLang="ja-JP" sz="1100" b="0">
              <a:solidFill>
                <a:sysClr val="windowText" lastClr="000000"/>
              </a:solidFill>
              <a:effectLst/>
              <a:latin typeface="+mn-lt"/>
              <a:ea typeface="+mn-ea"/>
              <a:cs typeface="+mn-cs"/>
            </a:rPr>
            <a:t>(1) 4/15, at home, work 1</a:t>
          </a:r>
          <a:r>
            <a:rPr kumimoji="1" lang="ja-JP" altLang="en-US" sz="1100" b="0">
              <a:solidFill>
                <a:sysClr val="windowText" lastClr="000000"/>
              </a:solidFill>
              <a:effectLst/>
              <a:latin typeface="+mn-lt"/>
              <a:ea typeface="+mn-ea"/>
              <a:cs typeface="+mn-cs"/>
            </a:rPr>
            <a:t>　 </a:t>
          </a:r>
          <a:r>
            <a:rPr kumimoji="1" lang="en-US" altLang="ja-JP" sz="1100" b="0">
              <a:solidFill>
                <a:sysClr val="windowText" lastClr="000000"/>
              </a:solidFill>
              <a:effectLst/>
              <a:latin typeface="+mn-lt"/>
              <a:ea typeface="+mn-ea"/>
              <a:cs typeface="+mn-cs"/>
            </a:rPr>
            <a:t>(2) 4/21, at Relative's residence, work 1</a:t>
          </a:r>
          <a:r>
            <a:rPr kumimoji="1" lang="ja-JP" altLang="en-US" sz="1100" b="0">
              <a:solidFill>
                <a:sysClr val="windowText" lastClr="000000"/>
              </a:solidFill>
              <a:effectLst/>
              <a:latin typeface="+mn-lt"/>
              <a:ea typeface="+mn-ea"/>
              <a:cs typeface="+mn-cs"/>
            </a:rPr>
            <a:t>　 </a:t>
          </a:r>
          <a:r>
            <a:rPr kumimoji="1" lang="en-US" altLang="ja-JP" sz="1100" b="0">
              <a:solidFill>
                <a:sysClr val="windowText" lastClr="000000"/>
              </a:solidFill>
              <a:effectLst/>
              <a:latin typeface="+mn-lt"/>
              <a:ea typeface="+mn-ea"/>
              <a:cs typeface="+mn-cs"/>
            </a:rPr>
            <a:t>(3) 4/22, at the accommodation Room, work 2</a:t>
          </a:r>
        </a:p>
      </xdr:txBody>
    </xdr:sp>
    <xdr:clientData/>
  </xdr:twoCellAnchor>
  <xdr:twoCellAnchor>
    <xdr:from>
      <xdr:col>1</xdr:col>
      <xdr:colOff>71438</xdr:colOff>
      <xdr:row>0</xdr:row>
      <xdr:rowOff>95250</xdr:rowOff>
    </xdr:from>
    <xdr:to>
      <xdr:col>6</xdr:col>
      <xdr:colOff>35719</xdr:colOff>
      <xdr:row>2</xdr:row>
      <xdr:rowOff>226219</xdr:rowOff>
    </xdr:to>
    <xdr:sp macro="" textlink="">
      <xdr:nvSpPr>
        <xdr:cNvPr id="3" name="正方形/長方形 2">
          <a:extLst>
            <a:ext uri="{FF2B5EF4-FFF2-40B4-BE49-F238E27FC236}">
              <a16:creationId xmlns:a16="http://schemas.microsoft.com/office/drawing/2014/main" id="{485150A5-EA8A-48B8-9293-43030FB6FDE2}"/>
            </a:ext>
          </a:extLst>
        </xdr:cNvPr>
        <xdr:cNvSpPr/>
      </xdr:nvSpPr>
      <xdr:spPr>
        <a:xfrm>
          <a:off x="71438" y="95250"/>
          <a:ext cx="1952625" cy="64293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800" b="1">
              <a:solidFill>
                <a:srgbClr val="FF0000"/>
              </a:solidFill>
            </a:rPr>
            <a:t>Filling Example</a:t>
          </a:r>
        </a:p>
        <a:p>
          <a:pPr algn="ctr"/>
          <a:endParaRPr kumimoji="1" lang="ja-JP" altLang="en-US" sz="18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28</xdr:col>
      <xdr:colOff>0</xdr:colOff>
      <xdr:row>39</xdr:row>
      <xdr:rowOff>0</xdr:rowOff>
    </xdr:from>
    <xdr:to>
      <xdr:col>35</xdr:col>
      <xdr:colOff>547688</xdr:colOff>
      <xdr:row>42</xdr:row>
      <xdr:rowOff>80964</xdr:rowOff>
    </xdr:to>
    <xdr:sp macro="" textlink="">
      <xdr:nvSpPr>
        <xdr:cNvPr id="3" name="テキスト ボックス 2">
          <a:extLst>
            <a:ext uri="{FF2B5EF4-FFF2-40B4-BE49-F238E27FC236}">
              <a16:creationId xmlns:a16="http://schemas.microsoft.com/office/drawing/2014/main" id="{DC21F62B-6054-40D2-AF0A-EA8ED6BCA372}"/>
            </a:ext>
          </a:extLst>
        </xdr:cNvPr>
        <xdr:cNvSpPr txBox="1"/>
      </xdr:nvSpPr>
      <xdr:spPr>
        <a:xfrm>
          <a:off x="11096625" y="10727531"/>
          <a:ext cx="5536407" cy="83105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&lt;Attention&gt;</a:t>
          </a:r>
          <a:r>
            <a:rPr kumimoji="1" lang="en-US" altLang="ja-JP" sz="1200">
              <a:solidFill>
                <a:sysClr val="windowText" lastClr="000000"/>
              </a:solidFill>
            </a:rPr>
            <a:t>*</a:t>
          </a:r>
          <a:r>
            <a:rPr kumimoji="1" lang="en-US" altLang="ja-JP" sz="1200"/>
            <a:t>Faculty and staff (including employed students) of the Graduate School of Science will be closed December 28 (Mon.)  due to the Graduate School of Science's planned annual leave (except when holidays are made up).</a:t>
          </a:r>
          <a:endParaRPr kumimoji="1" lang="ja-JP" altLang="en-US" sz="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4A27ED5B-0401-4E73-AB69-1318F5FEE65C}"/>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27</xdr:col>
      <xdr:colOff>107157</xdr:colOff>
      <xdr:row>25</xdr:row>
      <xdr:rowOff>95250</xdr:rowOff>
    </xdr:from>
    <xdr:to>
      <xdr:col>35</xdr:col>
      <xdr:colOff>416720</xdr:colOff>
      <xdr:row>28</xdr:row>
      <xdr:rowOff>176214</xdr:rowOff>
    </xdr:to>
    <xdr:sp macro="" textlink="">
      <xdr:nvSpPr>
        <xdr:cNvPr id="3" name="テキスト ボックス 2">
          <a:extLst>
            <a:ext uri="{FF2B5EF4-FFF2-40B4-BE49-F238E27FC236}">
              <a16:creationId xmlns:a16="http://schemas.microsoft.com/office/drawing/2014/main" id="{174B3764-84B8-435D-8325-E55306AE5A4F}"/>
            </a:ext>
          </a:extLst>
        </xdr:cNvPr>
        <xdr:cNvSpPr txBox="1"/>
      </xdr:nvSpPr>
      <xdr:spPr>
        <a:xfrm>
          <a:off x="10906126" y="7322344"/>
          <a:ext cx="5536407" cy="83105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&lt;Attention&gt;</a:t>
          </a:r>
          <a:r>
            <a:rPr kumimoji="1" lang="en-US" altLang="ja-JP" sz="1200">
              <a:solidFill>
                <a:sysClr val="windowText" lastClr="000000"/>
              </a:solidFill>
            </a:rPr>
            <a:t>*</a:t>
          </a:r>
          <a:r>
            <a:rPr kumimoji="1" lang="en-US" altLang="ja-JP" sz="1200"/>
            <a:t>Faculty and staff (including employed students) of the Graduate School of Science will be closed from August 10 (Mon.) to 14 (Fri.) due to the Graduate School of Science's planned annual leave (except when holidays are made up).</a:t>
          </a:r>
          <a:endParaRPr kumimoji="1" lang="ja-JP" altLang="en-US"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twoCellAnchor>
    <xdr:from>
      <xdr:col>28</xdr:col>
      <xdr:colOff>0</xdr:colOff>
      <xdr:row>32</xdr:row>
      <xdr:rowOff>0</xdr:rowOff>
    </xdr:from>
    <xdr:to>
      <xdr:col>35</xdr:col>
      <xdr:colOff>547688</xdr:colOff>
      <xdr:row>35</xdr:row>
      <xdr:rowOff>80965</xdr:rowOff>
    </xdr:to>
    <xdr:sp macro="" textlink="">
      <xdr:nvSpPr>
        <xdr:cNvPr id="3" name="テキスト ボックス 2">
          <a:extLst>
            <a:ext uri="{FF2B5EF4-FFF2-40B4-BE49-F238E27FC236}">
              <a16:creationId xmlns:a16="http://schemas.microsoft.com/office/drawing/2014/main" id="{627F48D4-1D6F-4CB0-B80C-0A2E130C0395}"/>
            </a:ext>
          </a:extLst>
        </xdr:cNvPr>
        <xdr:cNvSpPr txBox="1"/>
      </xdr:nvSpPr>
      <xdr:spPr>
        <a:xfrm>
          <a:off x="11084719" y="8977313"/>
          <a:ext cx="5536407" cy="83105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&lt;Attention&gt;</a:t>
          </a:r>
          <a:r>
            <a:rPr kumimoji="1" lang="en-US" altLang="ja-JP" sz="1200">
              <a:solidFill>
                <a:sysClr val="windowText" lastClr="000000"/>
              </a:solidFill>
            </a:rPr>
            <a:t>*</a:t>
          </a:r>
          <a:r>
            <a:rPr kumimoji="1" lang="en-US" altLang="ja-JP" sz="1200"/>
            <a:t>Faculty and staff (including employed students) of the Graduate School of Science will be closed </a:t>
          </a:r>
          <a:r>
            <a:rPr lang="en-US" altLang="ja-JP" sz="1200"/>
            <a:t>on September 22nd</a:t>
          </a:r>
          <a:r>
            <a:rPr kumimoji="1" lang="en-US" altLang="ja-JP" sz="1200"/>
            <a:t> due to the Graduate School of Science's planned annual leave (except when holidays are made up).</a:t>
          </a:r>
          <a:endParaRPr kumimoji="1" lang="ja-JP" altLang="en-U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B1:AM75"/>
  <sheetViews>
    <sheetView view="pageBreakPreview" zoomScale="80" zoomScaleNormal="75" zoomScaleSheetLayoutView="80" workbookViewId="0">
      <selection activeCell="B1" sqref="B1:C1"/>
    </sheetView>
  </sheetViews>
  <sheetFormatPr defaultRowHeight="13.5"/>
  <cols>
    <col min="1" max="1" width="1.75" style="28" customWidth="1"/>
    <col min="2" max="2" width="5.375" style="28" bestFit="1" customWidth="1"/>
    <col min="3" max="3" width="8.25" style="27" customWidth="1"/>
    <col min="4" max="35" width="2.875" style="28" customWidth="1"/>
    <col min="36" max="38" width="12.75" style="28" customWidth="1"/>
    <col min="39" max="16384" width="9" style="28"/>
  </cols>
  <sheetData>
    <row r="1" spans="2:39" ht="27" customHeight="1">
      <c r="B1" s="171" t="s">
        <v>124</v>
      </c>
      <c r="C1" s="172"/>
      <c r="D1" s="53" t="s">
        <v>32</v>
      </c>
      <c r="E1" s="180" t="str">
        <f ca="1">INDIRECT("'"&amp;$AL$3&amp;"'!"&amp;$AL$1&amp;10)</f>
        <v>Work classification
(select)</v>
      </c>
      <c r="F1" s="180"/>
      <c r="G1" s="180"/>
      <c r="H1" s="180"/>
      <c r="I1" s="180"/>
      <c r="J1" s="180"/>
      <c r="K1" s="180"/>
      <c r="L1" s="180"/>
      <c r="M1" s="180"/>
      <c r="N1" s="180"/>
      <c r="O1" s="180"/>
      <c r="P1" s="180"/>
      <c r="Q1" s="180"/>
      <c r="R1" s="180"/>
      <c r="S1" s="180"/>
      <c r="T1" s="180"/>
      <c r="U1" s="180"/>
      <c r="V1" s="180"/>
      <c r="W1" s="180"/>
      <c r="X1" s="180"/>
      <c r="Y1" s="180"/>
      <c r="Z1" s="180"/>
      <c r="AD1" s="176" t="s">
        <v>35</v>
      </c>
      <c r="AE1" s="176" t="s">
        <v>35</v>
      </c>
      <c r="AF1" s="176" t="s">
        <v>35</v>
      </c>
      <c r="AG1" s="176" t="s">
        <v>35</v>
      </c>
      <c r="AH1" s="177" t="str">
        <f ca="1">INDIRECT("'"&amp;$AL$3&amp;"'!X3")</f>
        <v>Physics</v>
      </c>
      <c r="AI1" s="177"/>
      <c r="AJ1" s="177"/>
      <c r="AK1" s="177"/>
      <c r="AL1" s="28" t="str">
        <f>IF($B$1="Work 1","H",IF($B$1="Work 2","L",IF($B$1="Work 3","P",IF($B$1="Work 4","T",IF($B$1="Work 5","X",)))))</f>
        <v>H</v>
      </c>
      <c r="AM1" s="28" t="str">
        <f>IF($B$1="Work 1","I",IF($B$1="Work 2","M",IF($B$1="Work 3","Q",IF($B$1="Work 4","U",IF($B$1="Work 5","Y",)))))</f>
        <v>I</v>
      </c>
    </row>
    <row r="2" spans="2:39" ht="27" customHeight="1">
      <c r="B2" s="181" t="str">
        <f ca="1">DBCS(INDIRECT("'"&amp;$AL$3&amp;"'!"&amp;$AL$1&amp;11))</f>
        <v>（Ｓｔａｆｆ　ｎｕｍｂｅｒ）</v>
      </c>
      <c r="C2" s="181"/>
      <c r="D2" s="181"/>
      <c r="E2" s="181"/>
      <c r="F2" s="181"/>
      <c r="G2" s="181"/>
      <c r="H2" s="181"/>
      <c r="I2" s="181"/>
      <c r="J2" s="181"/>
      <c r="K2" s="181"/>
      <c r="L2" s="181"/>
      <c r="M2" s="181"/>
      <c r="AD2" s="175" t="s">
        <v>40</v>
      </c>
      <c r="AE2" s="175" t="s">
        <v>40</v>
      </c>
      <c r="AF2" s="175" t="s">
        <v>40</v>
      </c>
      <c r="AG2" s="175" t="s">
        <v>40</v>
      </c>
      <c r="AH2" s="178" t="str">
        <f ca="1">INDIRECT("'"&amp;$AL$3&amp;"'!X4")</f>
        <v>C5SD9999</v>
      </c>
      <c r="AI2" s="178"/>
      <c r="AJ2" s="178"/>
      <c r="AK2" s="178"/>
      <c r="AL2" s="28" t="str">
        <f>IF($B$1="Work 1","K",IF($B$1="Work 2","O",IF($B$1="Work 3","S",IF($B$1="Work 4","W",IF($B$1="Work 5","AA",)))))</f>
        <v>K</v>
      </c>
      <c r="AM2" s="28" t="str">
        <f>IF($B$1="Work 1","J",IF($B$1="Work 2","N",IF($B$1="Work 3","R",IF($B$1="Work 4","V",IF($B$1="Work 5","Z",)))))</f>
        <v>J</v>
      </c>
    </row>
    <row r="3" spans="2:39" ht="27" customHeight="1">
      <c r="AD3" s="179" t="s">
        <v>36</v>
      </c>
      <c r="AE3" s="179" t="s">
        <v>36</v>
      </c>
      <c r="AF3" s="179" t="s">
        <v>36</v>
      </c>
      <c r="AG3" s="179" t="s">
        <v>36</v>
      </c>
      <c r="AH3" s="178" t="str">
        <f ca="1">INDIRECT("'"&amp;$AL$3&amp;"'!X5")</f>
        <v>Taro TOHOKU</v>
      </c>
      <c r="AI3" s="178"/>
      <c r="AJ3" s="178"/>
      <c r="AK3" s="178"/>
      <c r="AL3" s="28" t="str">
        <f>TEXT(DATE(0,$T$5,1), "mmm")</f>
        <v>Apr</v>
      </c>
    </row>
    <row r="4" spans="2:39" ht="15" customHeight="1"/>
    <row r="5" spans="2:39" ht="18" customHeight="1">
      <c r="B5" s="29"/>
      <c r="C5" s="30"/>
      <c r="D5" s="173" t="s">
        <v>56</v>
      </c>
      <c r="E5" s="173"/>
      <c r="F5" s="173"/>
      <c r="G5" s="173"/>
      <c r="H5" s="173"/>
      <c r="I5" s="173"/>
      <c r="J5" s="173"/>
      <c r="K5" s="173"/>
      <c r="L5" s="173"/>
      <c r="M5" s="173"/>
      <c r="N5" s="128">
        <f ca="1">INDIRECT("'"&amp;$AL$3&amp;"'!B4")</f>
        <v>2026</v>
      </c>
      <c r="O5" s="128"/>
      <c r="P5" s="128"/>
      <c r="Q5" s="128" t="s">
        <v>85</v>
      </c>
      <c r="R5" s="128"/>
      <c r="S5" s="128"/>
      <c r="T5" s="130">
        <v>4</v>
      </c>
      <c r="U5" s="130"/>
      <c r="V5" s="128" t="s">
        <v>86</v>
      </c>
      <c r="W5" s="128"/>
      <c r="X5" s="128"/>
      <c r="Y5" s="128"/>
      <c r="Z5" s="31"/>
      <c r="AA5" s="31"/>
      <c r="AB5" s="31"/>
      <c r="AC5" s="31"/>
      <c r="AD5" s="32"/>
      <c r="AE5" s="32"/>
      <c r="AF5" s="32"/>
      <c r="AG5" s="32"/>
      <c r="AH5" s="32"/>
      <c r="AI5" s="33"/>
      <c r="AJ5" s="132" t="s">
        <v>77</v>
      </c>
      <c r="AK5" s="133"/>
      <c r="AL5" s="34"/>
    </row>
    <row r="6" spans="2:39" ht="18" customHeight="1">
      <c r="B6" s="35"/>
      <c r="C6" s="36"/>
      <c r="D6" s="174"/>
      <c r="E6" s="174"/>
      <c r="F6" s="174"/>
      <c r="G6" s="174"/>
      <c r="H6" s="174"/>
      <c r="I6" s="174"/>
      <c r="J6" s="174"/>
      <c r="K6" s="174"/>
      <c r="L6" s="174"/>
      <c r="M6" s="174"/>
      <c r="N6" s="129"/>
      <c r="O6" s="129"/>
      <c r="P6" s="129"/>
      <c r="Q6" s="129"/>
      <c r="R6" s="129"/>
      <c r="S6" s="129"/>
      <c r="T6" s="131"/>
      <c r="U6" s="131"/>
      <c r="V6" s="129"/>
      <c r="W6" s="129"/>
      <c r="X6" s="129"/>
      <c r="Y6" s="129"/>
      <c r="Z6" s="37"/>
      <c r="AA6" s="37"/>
      <c r="AB6" s="37"/>
      <c r="AC6" s="37"/>
      <c r="AD6" s="38"/>
      <c r="AE6" s="38"/>
      <c r="AF6" s="38"/>
      <c r="AG6" s="38"/>
      <c r="AH6" s="38"/>
      <c r="AI6" s="39"/>
      <c r="AJ6" s="134"/>
      <c r="AK6" s="135"/>
      <c r="AL6" s="40"/>
    </row>
    <row r="7" spans="2:39" ht="18" customHeight="1">
      <c r="B7" s="166" t="s">
        <v>84</v>
      </c>
      <c r="C7" s="168" t="s">
        <v>83</v>
      </c>
      <c r="D7" s="41">
        <f>TIME(7,0,0)</f>
        <v>0.29166666666666669</v>
      </c>
      <c r="E7" s="42">
        <f>D7+TIME(0,30,0)</f>
        <v>0.3125</v>
      </c>
      <c r="F7" s="42">
        <f t="shared" ref="F7:AH7" si="0">E7+TIME(0,30,0)</f>
        <v>0.33333333333333331</v>
      </c>
      <c r="G7" s="42">
        <f t="shared" si="0"/>
        <v>0.35416666666666663</v>
      </c>
      <c r="H7" s="42">
        <f t="shared" si="0"/>
        <v>0.37499999999999994</v>
      </c>
      <c r="I7" s="42">
        <f t="shared" si="0"/>
        <v>0.39583333333333326</v>
      </c>
      <c r="J7" s="42">
        <f t="shared" si="0"/>
        <v>0.41666666666666657</v>
      </c>
      <c r="K7" s="42">
        <f t="shared" si="0"/>
        <v>0.43749999999999989</v>
      </c>
      <c r="L7" s="42">
        <f t="shared" si="0"/>
        <v>0.4583333333333332</v>
      </c>
      <c r="M7" s="42">
        <f t="shared" si="0"/>
        <v>0.47916666666666652</v>
      </c>
      <c r="N7" s="42">
        <f t="shared" si="0"/>
        <v>0.49999999999999983</v>
      </c>
      <c r="O7" s="42">
        <f t="shared" si="0"/>
        <v>0.52083333333333315</v>
      </c>
      <c r="P7" s="42">
        <f t="shared" si="0"/>
        <v>0.54166666666666652</v>
      </c>
      <c r="Q7" s="42">
        <f t="shared" si="0"/>
        <v>0.56249999999999989</v>
      </c>
      <c r="R7" s="42">
        <f t="shared" si="0"/>
        <v>0.58333333333333326</v>
      </c>
      <c r="S7" s="42">
        <f t="shared" si="0"/>
        <v>0.60416666666666663</v>
      </c>
      <c r="T7" s="42">
        <f t="shared" si="0"/>
        <v>0.625</v>
      </c>
      <c r="U7" s="42">
        <f t="shared" si="0"/>
        <v>0.64583333333333337</v>
      </c>
      <c r="V7" s="42">
        <f t="shared" si="0"/>
        <v>0.66666666666666674</v>
      </c>
      <c r="W7" s="42">
        <f t="shared" si="0"/>
        <v>0.68750000000000011</v>
      </c>
      <c r="X7" s="42">
        <f t="shared" si="0"/>
        <v>0.70833333333333348</v>
      </c>
      <c r="Y7" s="42">
        <f t="shared" si="0"/>
        <v>0.72916666666666685</v>
      </c>
      <c r="Z7" s="42">
        <f t="shared" si="0"/>
        <v>0.75000000000000022</v>
      </c>
      <c r="AA7" s="42">
        <f t="shared" si="0"/>
        <v>0.77083333333333359</v>
      </c>
      <c r="AB7" s="42">
        <f t="shared" si="0"/>
        <v>0.79166666666666696</v>
      </c>
      <c r="AC7" s="42">
        <f t="shared" si="0"/>
        <v>0.81250000000000033</v>
      </c>
      <c r="AD7" s="42">
        <f t="shared" si="0"/>
        <v>0.8333333333333337</v>
      </c>
      <c r="AE7" s="42">
        <f t="shared" si="0"/>
        <v>0.85416666666666707</v>
      </c>
      <c r="AF7" s="42">
        <f t="shared" si="0"/>
        <v>0.87500000000000044</v>
      </c>
      <c r="AG7" s="42">
        <f t="shared" si="0"/>
        <v>0.89583333333333381</v>
      </c>
      <c r="AH7" s="42">
        <f t="shared" si="0"/>
        <v>0.91666666666666718</v>
      </c>
      <c r="AI7" s="43">
        <f>AH7+TIME(0,30,0)</f>
        <v>0.93750000000000056</v>
      </c>
      <c r="AJ7" s="126" t="s">
        <v>76</v>
      </c>
      <c r="AK7" s="126" t="s">
        <v>75</v>
      </c>
      <c r="AL7" s="34"/>
    </row>
    <row r="8" spans="2:39" ht="18" customHeight="1">
      <c r="B8" s="167"/>
      <c r="C8" s="169"/>
      <c r="D8" s="38"/>
      <c r="E8" s="170">
        <v>8</v>
      </c>
      <c r="F8" s="170"/>
      <c r="G8" s="170">
        <v>9</v>
      </c>
      <c r="H8" s="170"/>
      <c r="I8" s="44">
        <v>1</v>
      </c>
      <c r="J8" s="45">
        <v>0</v>
      </c>
      <c r="K8" s="44">
        <v>1</v>
      </c>
      <c r="L8" s="45">
        <v>1</v>
      </c>
      <c r="M8" s="44">
        <v>1</v>
      </c>
      <c r="N8" s="45">
        <v>2</v>
      </c>
      <c r="O8" s="44">
        <v>1</v>
      </c>
      <c r="P8" s="45">
        <v>3</v>
      </c>
      <c r="Q8" s="44">
        <v>1</v>
      </c>
      <c r="R8" s="45">
        <v>4</v>
      </c>
      <c r="S8" s="44">
        <v>1</v>
      </c>
      <c r="T8" s="45">
        <v>5</v>
      </c>
      <c r="U8" s="44">
        <v>1</v>
      </c>
      <c r="V8" s="45">
        <v>6</v>
      </c>
      <c r="W8" s="44">
        <v>1</v>
      </c>
      <c r="X8" s="45">
        <v>7</v>
      </c>
      <c r="Y8" s="44">
        <v>1</v>
      </c>
      <c r="Z8" s="45">
        <v>8</v>
      </c>
      <c r="AA8" s="44">
        <v>1</v>
      </c>
      <c r="AB8" s="45">
        <v>9</v>
      </c>
      <c r="AC8" s="44">
        <v>2</v>
      </c>
      <c r="AD8" s="45">
        <v>0</v>
      </c>
      <c r="AE8" s="44">
        <v>2</v>
      </c>
      <c r="AF8" s="45">
        <v>1</v>
      </c>
      <c r="AG8" s="44">
        <v>2</v>
      </c>
      <c r="AH8" s="45">
        <v>2</v>
      </c>
      <c r="AI8" s="39"/>
      <c r="AJ8" s="127"/>
      <c r="AK8" s="127"/>
      <c r="AL8" s="34"/>
    </row>
    <row r="9" spans="2:39" ht="18" customHeight="1">
      <c r="B9" s="162">
        <f ca="1">DATE($N$5,$T$5,1)</f>
        <v>46113</v>
      </c>
      <c r="C9" s="164">
        <f ca="1">B9</f>
        <v>46113</v>
      </c>
      <c r="D9" s="46"/>
      <c r="E9" s="47"/>
      <c r="F9" s="46"/>
      <c r="G9" s="47"/>
      <c r="H9" s="46"/>
      <c r="I9" s="47"/>
      <c r="J9" s="46"/>
      <c r="K9" s="47"/>
      <c r="L9" s="46"/>
      <c r="M9" s="47"/>
      <c r="N9" s="46"/>
      <c r="O9" s="47"/>
      <c r="P9" s="46"/>
      <c r="Q9" s="47"/>
      <c r="R9" s="46"/>
      <c r="S9" s="47"/>
      <c r="T9" s="46"/>
      <c r="U9" s="47"/>
      <c r="V9" s="46"/>
      <c r="W9" s="47"/>
      <c r="X9" s="46"/>
      <c r="Y9" s="47"/>
      <c r="Z9" s="46"/>
      <c r="AA9" s="47"/>
      <c r="AB9" s="46"/>
      <c r="AC9" s="47"/>
      <c r="AD9" s="46"/>
      <c r="AE9" s="47"/>
      <c r="AF9" s="46"/>
      <c r="AG9" s="47"/>
      <c r="AH9" s="46"/>
      <c r="AI9" s="47"/>
      <c r="AJ9" s="80">
        <f ca="1">INDIRECT("'"&amp;$AL$3&amp;"'!"&amp;$AL$1&amp;DAY($B9)+13)</f>
        <v>0</v>
      </c>
      <c r="AK9" s="80">
        <f ca="1">INDIRECT("'"&amp;$AL$3&amp;"'!"&amp;$AM$1&amp;DAY($B9)+13)</f>
        <v>0</v>
      </c>
      <c r="AL9" s="34"/>
    </row>
    <row r="10" spans="2:39" ht="18" customHeight="1">
      <c r="B10" s="163"/>
      <c r="C10" s="165"/>
      <c r="D10" s="48"/>
      <c r="E10" s="39"/>
      <c r="F10" s="48"/>
      <c r="G10" s="39"/>
      <c r="H10" s="48"/>
      <c r="I10" s="39"/>
      <c r="J10" s="48"/>
      <c r="K10" s="39"/>
      <c r="L10" s="48"/>
      <c r="M10" s="39"/>
      <c r="N10" s="48"/>
      <c r="O10" s="39"/>
      <c r="P10" s="48"/>
      <c r="Q10" s="39"/>
      <c r="R10" s="48"/>
      <c r="S10" s="39"/>
      <c r="T10" s="48"/>
      <c r="U10" s="39"/>
      <c r="V10" s="48"/>
      <c r="W10" s="39"/>
      <c r="X10" s="48"/>
      <c r="Y10" s="39"/>
      <c r="Z10" s="48"/>
      <c r="AA10" s="39"/>
      <c r="AB10" s="48"/>
      <c r="AC10" s="39"/>
      <c r="AD10" s="48"/>
      <c r="AE10" s="39"/>
      <c r="AF10" s="48"/>
      <c r="AG10" s="39"/>
      <c r="AH10" s="48"/>
      <c r="AI10" s="39"/>
      <c r="AJ10" s="81">
        <f ca="1">INDIRECT("'"&amp;$AL$3&amp;"'!"&amp;$AL$2&amp;DAY($B9)+13)</f>
        <v>0</v>
      </c>
      <c r="AK10" s="81">
        <f ca="1">INDIRECT("'"&amp;$AL$3&amp;"'!"&amp;$AM$2&amp;DAY($B9)+13)</f>
        <v>0</v>
      </c>
      <c r="AL10" s="34"/>
    </row>
    <row r="11" spans="2:39" ht="18" customHeight="1">
      <c r="B11" s="162">
        <f ca="1">B9+1</f>
        <v>46114</v>
      </c>
      <c r="C11" s="164">
        <f ca="1">B11</f>
        <v>46114</v>
      </c>
      <c r="D11" s="46"/>
      <c r="E11" s="47"/>
      <c r="F11" s="46"/>
      <c r="G11" s="47"/>
      <c r="H11" s="46"/>
      <c r="I11" s="47"/>
      <c r="J11" s="46"/>
      <c r="K11" s="47"/>
      <c r="L11" s="46"/>
      <c r="M11" s="47"/>
      <c r="N11" s="46"/>
      <c r="O11" s="47"/>
      <c r="P11" s="46"/>
      <c r="Q11" s="47"/>
      <c r="R11" s="46"/>
      <c r="S11" s="47"/>
      <c r="T11" s="46"/>
      <c r="U11" s="47"/>
      <c r="V11" s="46"/>
      <c r="W11" s="47"/>
      <c r="X11" s="46"/>
      <c r="Y11" s="47"/>
      <c r="Z11" s="46"/>
      <c r="AA11" s="47"/>
      <c r="AB11" s="46"/>
      <c r="AC11" s="47"/>
      <c r="AD11" s="46"/>
      <c r="AE11" s="47"/>
      <c r="AF11" s="46"/>
      <c r="AG11" s="47"/>
      <c r="AH11" s="46"/>
      <c r="AI11" s="47"/>
      <c r="AJ11" s="80">
        <f ca="1">INDIRECT("'"&amp;$AL$3&amp;"'!"&amp;$AL$1&amp;DAY($B11)+13)</f>
        <v>0</v>
      </c>
      <c r="AK11" s="80">
        <f ca="1">INDIRECT("'"&amp;$AL$3&amp;"'!"&amp;$AM$1&amp;DAY($B11)+13)</f>
        <v>0</v>
      </c>
      <c r="AL11" s="34"/>
    </row>
    <row r="12" spans="2:39" ht="18" customHeight="1">
      <c r="B12" s="163"/>
      <c r="C12" s="165"/>
      <c r="D12" s="48"/>
      <c r="E12" s="39"/>
      <c r="F12" s="48"/>
      <c r="G12" s="39"/>
      <c r="H12" s="48"/>
      <c r="I12" s="39"/>
      <c r="J12" s="48"/>
      <c r="K12" s="39"/>
      <c r="L12" s="48"/>
      <c r="M12" s="39"/>
      <c r="N12" s="48"/>
      <c r="O12" s="39"/>
      <c r="P12" s="48"/>
      <c r="Q12" s="39"/>
      <c r="R12" s="48"/>
      <c r="S12" s="39"/>
      <c r="T12" s="48"/>
      <c r="U12" s="39"/>
      <c r="V12" s="48"/>
      <c r="W12" s="39"/>
      <c r="X12" s="48"/>
      <c r="Y12" s="39"/>
      <c r="Z12" s="48"/>
      <c r="AA12" s="39"/>
      <c r="AB12" s="48"/>
      <c r="AC12" s="39"/>
      <c r="AD12" s="48"/>
      <c r="AE12" s="39"/>
      <c r="AF12" s="48"/>
      <c r="AG12" s="39"/>
      <c r="AH12" s="48"/>
      <c r="AI12" s="39"/>
      <c r="AJ12" s="81">
        <f ca="1">INDIRECT("'"&amp;$AL$3&amp;"'!"&amp;$AL$2&amp;DAY($B11)+13)</f>
        <v>0</v>
      </c>
      <c r="AK12" s="81">
        <f ca="1">INDIRECT("'"&amp;$AL$3&amp;"'!"&amp;$AM$2&amp;DAY($B11)+13)</f>
        <v>0</v>
      </c>
      <c r="AL12" s="34"/>
    </row>
    <row r="13" spans="2:39" ht="18" customHeight="1">
      <c r="B13" s="162">
        <f ca="1">B11+1</f>
        <v>46115</v>
      </c>
      <c r="C13" s="164">
        <f ca="1">B13</f>
        <v>46115</v>
      </c>
      <c r="D13" s="46"/>
      <c r="E13" s="47"/>
      <c r="F13" s="46"/>
      <c r="G13" s="47"/>
      <c r="H13" s="46"/>
      <c r="I13" s="47"/>
      <c r="J13" s="46"/>
      <c r="K13" s="47"/>
      <c r="L13" s="46"/>
      <c r="M13" s="47"/>
      <c r="N13" s="46"/>
      <c r="O13" s="47"/>
      <c r="P13" s="46"/>
      <c r="Q13" s="47"/>
      <c r="R13" s="46"/>
      <c r="S13" s="47"/>
      <c r="T13" s="46"/>
      <c r="U13" s="47"/>
      <c r="V13" s="46"/>
      <c r="W13" s="47"/>
      <c r="X13" s="46"/>
      <c r="Y13" s="47"/>
      <c r="Z13" s="46"/>
      <c r="AA13" s="47"/>
      <c r="AB13" s="46"/>
      <c r="AC13" s="47"/>
      <c r="AD13" s="46"/>
      <c r="AE13" s="47"/>
      <c r="AF13" s="46"/>
      <c r="AG13" s="47"/>
      <c r="AH13" s="46"/>
      <c r="AI13" s="47"/>
      <c r="AJ13" s="80">
        <f ca="1">INDIRECT("'"&amp;$AL$3&amp;"'!"&amp;$AL$1&amp;DAY($B13)+13)</f>
        <v>0</v>
      </c>
      <c r="AK13" s="80">
        <f ca="1">INDIRECT("'"&amp;$AL$3&amp;"'!"&amp;$AM$1&amp;DAY($B13)+13)</f>
        <v>0</v>
      </c>
      <c r="AL13" s="34"/>
    </row>
    <row r="14" spans="2:39" ht="18" customHeight="1">
      <c r="B14" s="163"/>
      <c r="C14" s="165"/>
      <c r="D14" s="48"/>
      <c r="E14" s="39"/>
      <c r="F14" s="48"/>
      <c r="G14" s="39"/>
      <c r="H14" s="48"/>
      <c r="I14" s="39"/>
      <c r="J14" s="48"/>
      <c r="K14" s="39"/>
      <c r="L14" s="48"/>
      <c r="M14" s="39"/>
      <c r="N14" s="48"/>
      <c r="O14" s="39"/>
      <c r="P14" s="48"/>
      <c r="Q14" s="39"/>
      <c r="R14" s="48"/>
      <c r="S14" s="39"/>
      <c r="T14" s="48"/>
      <c r="U14" s="39"/>
      <c r="V14" s="48"/>
      <c r="W14" s="39"/>
      <c r="X14" s="48"/>
      <c r="Y14" s="39"/>
      <c r="Z14" s="48"/>
      <c r="AA14" s="39"/>
      <c r="AB14" s="48"/>
      <c r="AC14" s="39"/>
      <c r="AD14" s="48"/>
      <c r="AE14" s="39"/>
      <c r="AF14" s="48"/>
      <c r="AG14" s="39"/>
      <c r="AH14" s="48"/>
      <c r="AI14" s="39"/>
      <c r="AJ14" s="81">
        <f ca="1">INDIRECT("'"&amp;$AL$3&amp;"'!"&amp;$AL$2&amp;DAY($B13)+13)</f>
        <v>0</v>
      </c>
      <c r="AK14" s="81">
        <f ca="1">INDIRECT("'"&amp;$AL$3&amp;"'!"&amp;$AM$2&amp;DAY($B13)+13)</f>
        <v>0</v>
      </c>
      <c r="AL14" s="34"/>
    </row>
    <row r="15" spans="2:39" ht="18" customHeight="1">
      <c r="B15" s="162">
        <f ca="1">B13+1</f>
        <v>46116</v>
      </c>
      <c r="C15" s="164">
        <f ca="1">B15</f>
        <v>46116</v>
      </c>
      <c r="D15" s="46"/>
      <c r="E15" s="47"/>
      <c r="F15" s="46"/>
      <c r="G15" s="47"/>
      <c r="H15" s="46"/>
      <c r="I15" s="47"/>
      <c r="J15" s="46"/>
      <c r="K15" s="47"/>
      <c r="L15" s="46"/>
      <c r="M15" s="47"/>
      <c r="N15" s="46"/>
      <c r="O15" s="47"/>
      <c r="P15" s="46"/>
      <c r="Q15" s="47"/>
      <c r="R15" s="46"/>
      <c r="S15" s="47"/>
      <c r="T15" s="46"/>
      <c r="U15" s="47"/>
      <c r="V15" s="46"/>
      <c r="W15" s="47"/>
      <c r="X15" s="46"/>
      <c r="Y15" s="47"/>
      <c r="Z15" s="46"/>
      <c r="AA15" s="47"/>
      <c r="AB15" s="46"/>
      <c r="AC15" s="47"/>
      <c r="AD15" s="46"/>
      <c r="AE15" s="47"/>
      <c r="AF15" s="46"/>
      <c r="AG15" s="47"/>
      <c r="AH15" s="46"/>
      <c r="AI15" s="47"/>
      <c r="AJ15" s="80">
        <f ca="1">INDIRECT("'"&amp;$AL$3&amp;"'!"&amp;$AL$1&amp;DAY($B15)+13)</f>
        <v>0</v>
      </c>
      <c r="AK15" s="80">
        <f ca="1">INDIRECT("'"&amp;$AL$3&amp;"'!"&amp;$AM$1&amp;DAY($B15)+13)</f>
        <v>0</v>
      </c>
      <c r="AL15" s="34"/>
    </row>
    <row r="16" spans="2:39" ht="18" customHeight="1">
      <c r="B16" s="163"/>
      <c r="C16" s="165"/>
      <c r="D16" s="48"/>
      <c r="E16" s="39"/>
      <c r="F16" s="48"/>
      <c r="G16" s="39"/>
      <c r="H16" s="48"/>
      <c r="I16" s="39"/>
      <c r="J16" s="48"/>
      <c r="K16" s="39"/>
      <c r="L16" s="48"/>
      <c r="M16" s="39"/>
      <c r="N16" s="48"/>
      <c r="O16" s="39"/>
      <c r="P16" s="48"/>
      <c r="Q16" s="39"/>
      <c r="R16" s="48"/>
      <c r="S16" s="39"/>
      <c r="T16" s="48"/>
      <c r="U16" s="39"/>
      <c r="V16" s="48"/>
      <c r="W16" s="39"/>
      <c r="X16" s="48"/>
      <c r="Y16" s="39"/>
      <c r="Z16" s="48"/>
      <c r="AA16" s="39"/>
      <c r="AB16" s="48"/>
      <c r="AC16" s="39"/>
      <c r="AD16" s="48"/>
      <c r="AE16" s="39"/>
      <c r="AF16" s="48"/>
      <c r="AG16" s="39"/>
      <c r="AH16" s="48"/>
      <c r="AI16" s="39"/>
      <c r="AJ16" s="81">
        <f ca="1">INDIRECT("'"&amp;$AL$3&amp;"'!"&amp;$AL$2&amp;DAY($B15)+13)</f>
        <v>0</v>
      </c>
      <c r="AK16" s="81">
        <f ca="1">INDIRECT("'"&amp;$AL$3&amp;"'!"&amp;$AM$2&amp;DAY($B15)+13)</f>
        <v>0</v>
      </c>
      <c r="AL16" s="34"/>
    </row>
    <row r="17" spans="2:38" ht="18" customHeight="1">
      <c r="B17" s="162">
        <f ca="1">B15+1</f>
        <v>46117</v>
      </c>
      <c r="C17" s="164">
        <f ca="1">B17</f>
        <v>46117</v>
      </c>
      <c r="D17" s="46"/>
      <c r="E17" s="47"/>
      <c r="F17" s="46"/>
      <c r="G17" s="47"/>
      <c r="H17" s="46"/>
      <c r="I17" s="47"/>
      <c r="J17" s="46"/>
      <c r="K17" s="47"/>
      <c r="L17" s="46"/>
      <c r="M17" s="47"/>
      <c r="N17" s="46"/>
      <c r="O17" s="47"/>
      <c r="P17" s="46"/>
      <c r="Q17" s="47"/>
      <c r="R17" s="46"/>
      <c r="S17" s="47"/>
      <c r="T17" s="46"/>
      <c r="U17" s="47"/>
      <c r="V17" s="46"/>
      <c r="W17" s="47"/>
      <c r="X17" s="46"/>
      <c r="Y17" s="47"/>
      <c r="Z17" s="46"/>
      <c r="AA17" s="47"/>
      <c r="AB17" s="46"/>
      <c r="AC17" s="47"/>
      <c r="AD17" s="46"/>
      <c r="AE17" s="47"/>
      <c r="AF17" s="46"/>
      <c r="AG17" s="47"/>
      <c r="AH17" s="46"/>
      <c r="AI17" s="47"/>
      <c r="AJ17" s="80">
        <f ca="1">INDIRECT("'"&amp;$AL$3&amp;"'!"&amp;$AL$1&amp;DAY($B17)+13)</f>
        <v>0</v>
      </c>
      <c r="AK17" s="80">
        <f ca="1">INDIRECT("'"&amp;$AL$3&amp;"'!"&amp;$AM$1&amp;DAY($B17)+13)</f>
        <v>0</v>
      </c>
      <c r="AL17" s="34"/>
    </row>
    <row r="18" spans="2:38" ht="18" customHeight="1">
      <c r="B18" s="163"/>
      <c r="C18" s="165"/>
      <c r="D18" s="48"/>
      <c r="E18" s="39"/>
      <c r="F18" s="48"/>
      <c r="G18" s="39"/>
      <c r="H18" s="48"/>
      <c r="I18" s="39"/>
      <c r="J18" s="48"/>
      <c r="K18" s="39"/>
      <c r="L18" s="48"/>
      <c r="M18" s="39"/>
      <c r="N18" s="48"/>
      <c r="O18" s="39"/>
      <c r="P18" s="48"/>
      <c r="Q18" s="39"/>
      <c r="R18" s="48"/>
      <c r="S18" s="39"/>
      <c r="T18" s="48"/>
      <c r="U18" s="39"/>
      <c r="V18" s="48"/>
      <c r="W18" s="39"/>
      <c r="X18" s="48"/>
      <c r="Y18" s="39"/>
      <c r="Z18" s="48"/>
      <c r="AA18" s="39"/>
      <c r="AB18" s="48"/>
      <c r="AC18" s="39"/>
      <c r="AD18" s="48"/>
      <c r="AE18" s="39"/>
      <c r="AF18" s="48"/>
      <c r="AG18" s="39"/>
      <c r="AH18" s="48"/>
      <c r="AI18" s="39"/>
      <c r="AJ18" s="81">
        <f ca="1">INDIRECT("'"&amp;$AL$3&amp;"'!"&amp;$AL$2&amp;DAY($B17)+13)</f>
        <v>0</v>
      </c>
      <c r="AK18" s="81">
        <f ca="1">INDIRECT("'"&amp;$AL$3&amp;"'!"&amp;$AM$2&amp;DAY($B17)+13)</f>
        <v>0</v>
      </c>
      <c r="AL18" s="34"/>
    </row>
    <row r="19" spans="2:38" ht="18" customHeight="1">
      <c r="B19" s="162">
        <f ca="1">B17+1</f>
        <v>46118</v>
      </c>
      <c r="C19" s="164">
        <f ca="1">B19</f>
        <v>46118</v>
      </c>
      <c r="D19" s="46"/>
      <c r="E19" s="47"/>
      <c r="F19" s="46"/>
      <c r="G19" s="47"/>
      <c r="H19" s="46"/>
      <c r="I19" s="47"/>
      <c r="J19" s="46"/>
      <c r="K19" s="47"/>
      <c r="L19" s="46"/>
      <c r="M19" s="47"/>
      <c r="N19" s="46"/>
      <c r="O19" s="47"/>
      <c r="P19" s="46"/>
      <c r="Q19" s="47"/>
      <c r="R19" s="46"/>
      <c r="S19" s="47"/>
      <c r="T19" s="46"/>
      <c r="U19" s="47"/>
      <c r="V19" s="46"/>
      <c r="W19" s="47"/>
      <c r="X19" s="46"/>
      <c r="Y19" s="47"/>
      <c r="Z19" s="46"/>
      <c r="AA19" s="47"/>
      <c r="AB19" s="46"/>
      <c r="AC19" s="47"/>
      <c r="AD19" s="46"/>
      <c r="AE19" s="47"/>
      <c r="AF19" s="46"/>
      <c r="AG19" s="47"/>
      <c r="AH19" s="46"/>
      <c r="AI19" s="47"/>
      <c r="AJ19" s="80">
        <f ca="1">INDIRECT("'"&amp;$AL$3&amp;"'!"&amp;$AL$1&amp;DAY($B19)+13)</f>
        <v>0</v>
      </c>
      <c r="AK19" s="80">
        <f ca="1">INDIRECT("'"&amp;$AL$3&amp;"'!"&amp;$AM$1&amp;DAY($B19)+13)</f>
        <v>0</v>
      </c>
      <c r="AL19" s="34"/>
    </row>
    <row r="20" spans="2:38" ht="18" customHeight="1">
      <c r="B20" s="163"/>
      <c r="C20" s="165"/>
      <c r="D20" s="48"/>
      <c r="E20" s="39"/>
      <c r="F20" s="48"/>
      <c r="G20" s="39"/>
      <c r="H20" s="48"/>
      <c r="I20" s="39"/>
      <c r="J20" s="48"/>
      <c r="K20" s="39"/>
      <c r="L20" s="48"/>
      <c r="M20" s="39"/>
      <c r="N20" s="48"/>
      <c r="O20" s="39"/>
      <c r="P20" s="48"/>
      <c r="Q20" s="39"/>
      <c r="R20" s="48"/>
      <c r="S20" s="39"/>
      <c r="T20" s="48"/>
      <c r="U20" s="39"/>
      <c r="V20" s="48"/>
      <c r="W20" s="39"/>
      <c r="X20" s="48"/>
      <c r="Y20" s="39"/>
      <c r="Z20" s="48"/>
      <c r="AA20" s="39"/>
      <c r="AB20" s="48"/>
      <c r="AC20" s="39"/>
      <c r="AD20" s="48"/>
      <c r="AE20" s="39"/>
      <c r="AF20" s="48"/>
      <c r="AG20" s="39"/>
      <c r="AH20" s="48"/>
      <c r="AI20" s="39"/>
      <c r="AJ20" s="81">
        <f ca="1">INDIRECT("'"&amp;$AL$3&amp;"'!"&amp;$AL$2&amp;DAY($B19)+13)</f>
        <v>0</v>
      </c>
      <c r="AK20" s="81">
        <f ca="1">INDIRECT("'"&amp;$AL$3&amp;"'!"&amp;$AM$2&amp;DAY($B19)+13)</f>
        <v>0</v>
      </c>
      <c r="AL20" s="34"/>
    </row>
    <row r="21" spans="2:38" ht="18" customHeight="1">
      <c r="B21" s="162">
        <f ca="1">B19+1</f>
        <v>46119</v>
      </c>
      <c r="C21" s="164">
        <f ca="1">B21</f>
        <v>46119</v>
      </c>
      <c r="D21" s="46"/>
      <c r="E21" s="47"/>
      <c r="F21" s="46"/>
      <c r="G21" s="47"/>
      <c r="H21" s="46"/>
      <c r="I21" s="47"/>
      <c r="J21" s="46"/>
      <c r="K21" s="47"/>
      <c r="L21" s="46"/>
      <c r="M21" s="47"/>
      <c r="N21" s="46"/>
      <c r="O21" s="47"/>
      <c r="P21" s="46"/>
      <c r="Q21" s="47"/>
      <c r="R21" s="46"/>
      <c r="S21" s="47"/>
      <c r="T21" s="46"/>
      <c r="U21" s="47"/>
      <c r="V21" s="46"/>
      <c r="W21" s="47"/>
      <c r="X21" s="46"/>
      <c r="Y21" s="47"/>
      <c r="Z21" s="46"/>
      <c r="AA21" s="47"/>
      <c r="AB21" s="46"/>
      <c r="AC21" s="47"/>
      <c r="AD21" s="46"/>
      <c r="AE21" s="47"/>
      <c r="AF21" s="46"/>
      <c r="AG21" s="47"/>
      <c r="AH21" s="46"/>
      <c r="AI21" s="47"/>
      <c r="AJ21" s="80">
        <f ca="1">INDIRECT("'"&amp;$AL$3&amp;"'!"&amp;$AL$1&amp;DAY($B21)+13)</f>
        <v>0</v>
      </c>
      <c r="AK21" s="80">
        <f ca="1">INDIRECT("'"&amp;$AL$3&amp;"'!"&amp;$AM$1&amp;DAY($B21)+13)</f>
        <v>0</v>
      </c>
      <c r="AL21" s="34"/>
    </row>
    <row r="22" spans="2:38" ht="18" customHeight="1">
      <c r="B22" s="163"/>
      <c r="C22" s="165"/>
      <c r="D22" s="48"/>
      <c r="E22" s="39"/>
      <c r="F22" s="48"/>
      <c r="G22" s="39"/>
      <c r="H22" s="48"/>
      <c r="I22" s="39"/>
      <c r="J22" s="48"/>
      <c r="K22" s="39"/>
      <c r="L22" s="48"/>
      <c r="M22" s="39"/>
      <c r="N22" s="48"/>
      <c r="O22" s="39"/>
      <c r="P22" s="48"/>
      <c r="Q22" s="39"/>
      <c r="R22" s="48"/>
      <c r="S22" s="39"/>
      <c r="T22" s="48"/>
      <c r="U22" s="39"/>
      <c r="V22" s="48"/>
      <c r="W22" s="39"/>
      <c r="X22" s="48"/>
      <c r="Y22" s="39"/>
      <c r="Z22" s="48"/>
      <c r="AA22" s="39"/>
      <c r="AB22" s="48"/>
      <c r="AC22" s="39"/>
      <c r="AD22" s="48"/>
      <c r="AE22" s="39"/>
      <c r="AF22" s="48"/>
      <c r="AG22" s="39"/>
      <c r="AH22" s="48"/>
      <c r="AI22" s="39"/>
      <c r="AJ22" s="81">
        <f ca="1">INDIRECT("'"&amp;$AL$3&amp;"'!"&amp;$AL$2&amp;DAY($B21)+13)</f>
        <v>0</v>
      </c>
      <c r="AK22" s="81">
        <f ca="1">INDIRECT("'"&amp;$AL$3&amp;"'!"&amp;$AM$2&amp;DAY($B21)+13)</f>
        <v>0</v>
      </c>
      <c r="AL22" s="34"/>
    </row>
    <row r="23" spans="2:38" ht="18" customHeight="1">
      <c r="B23" s="162">
        <f ca="1">B21+1</f>
        <v>46120</v>
      </c>
      <c r="C23" s="164">
        <f ca="1">B23</f>
        <v>46120</v>
      </c>
      <c r="D23" s="46"/>
      <c r="E23" s="47"/>
      <c r="F23" s="46"/>
      <c r="G23" s="47"/>
      <c r="H23" s="46"/>
      <c r="I23" s="47"/>
      <c r="J23" s="46"/>
      <c r="K23" s="47"/>
      <c r="L23" s="46"/>
      <c r="M23" s="47"/>
      <c r="N23" s="46"/>
      <c r="O23" s="47"/>
      <c r="P23" s="46"/>
      <c r="Q23" s="47"/>
      <c r="R23" s="46"/>
      <c r="S23" s="47"/>
      <c r="T23" s="46"/>
      <c r="U23" s="47"/>
      <c r="V23" s="46"/>
      <c r="W23" s="47"/>
      <c r="X23" s="46"/>
      <c r="Y23" s="47"/>
      <c r="Z23" s="46"/>
      <c r="AA23" s="47"/>
      <c r="AB23" s="46"/>
      <c r="AC23" s="47"/>
      <c r="AD23" s="46"/>
      <c r="AE23" s="47"/>
      <c r="AF23" s="46"/>
      <c r="AG23" s="47"/>
      <c r="AH23" s="46"/>
      <c r="AI23" s="47"/>
      <c r="AJ23" s="80">
        <f ca="1">INDIRECT("'"&amp;$AL$3&amp;"'!"&amp;$AL$1&amp;DAY($B23)+13)</f>
        <v>0</v>
      </c>
      <c r="AK23" s="80">
        <f ca="1">INDIRECT("'"&amp;$AL$3&amp;"'!"&amp;$AM$1&amp;DAY($B23)+13)</f>
        <v>0</v>
      </c>
      <c r="AL23" s="34"/>
    </row>
    <row r="24" spans="2:38" ht="18" customHeight="1">
      <c r="B24" s="163"/>
      <c r="C24" s="165"/>
      <c r="D24" s="48"/>
      <c r="E24" s="39"/>
      <c r="F24" s="48"/>
      <c r="G24" s="39"/>
      <c r="H24" s="48"/>
      <c r="I24" s="39"/>
      <c r="J24" s="48"/>
      <c r="K24" s="39"/>
      <c r="L24" s="48"/>
      <c r="M24" s="39"/>
      <c r="N24" s="48"/>
      <c r="O24" s="39"/>
      <c r="P24" s="48"/>
      <c r="Q24" s="39"/>
      <c r="R24" s="48"/>
      <c r="S24" s="39"/>
      <c r="T24" s="48"/>
      <c r="U24" s="39"/>
      <c r="V24" s="48"/>
      <c r="W24" s="39"/>
      <c r="X24" s="48"/>
      <c r="Y24" s="39"/>
      <c r="Z24" s="48"/>
      <c r="AA24" s="39"/>
      <c r="AB24" s="48"/>
      <c r="AC24" s="39"/>
      <c r="AD24" s="48"/>
      <c r="AE24" s="39"/>
      <c r="AF24" s="48"/>
      <c r="AG24" s="39"/>
      <c r="AH24" s="48"/>
      <c r="AI24" s="39"/>
      <c r="AJ24" s="81">
        <f ca="1">INDIRECT("'"&amp;$AL$3&amp;"'!"&amp;$AL$2&amp;DAY($B23)+13)</f>
        <v>0</v>
      </c>
      <c r="AK24" s="81">
        <f ca="1">INDIRECT("'"&amp;$AL$3&amp;"'!"&amp;$AM$2&amp;DAY($B23)+13)</f>
        <v>0</v>
      </c>
      <c r="AL24" s="34"/>
    </row>
    <row r="25" spans="2:38" ht="18" customHeight="1">
      <c r="B25" s="162">
        <f ca="1">B23+1</f>
        <v>46121</v>
      </c>
      <c r="C25" s="164">
        <f ca="1">B25</f>
        <v>46121</v>
      </c>
      <c r="D25" s="46"/>
      <c r="E25" s="47"/>
      <c r="F25" s="46"/>
      <c r="G25" s="47"/>
      <c r="H25" s="46"/>
      <c r="I25" s="47"/>
      <c r="J25" s="46"/>
      <c r="K25" s="47"/>
      <c r="L25" s="46"/>
      <c r="M25" s="47"/>
      <c r="N25" s="46"/>
      <c r="O25" s="47"/>
      <c r="P25" s="46"/>
      <c r="Q25" s="47"/>
      <c r="R25" s="46"/>
      <c r="S25" s="47"/>
      <c r="T25" s="46"/>
      <c r="U25" s="47"/>
      <c r="V25" s="46"/>
      <c r="W25" s="47"/>
      <c r="X25" s="46"/>
      <c r="Y25" s="47"/>
      <c r="Z25" s="46"/>
      <c r="AA25" s="47"/>
      <c r="AB25" s="46"/>
      <c r="AC25" s="47"/>
      <c r="AD25" s="46"/>
      <c r="AE25" s="47"/>
      <c r="AF25" s="46"/>
      <c r="AG25" s="47"/>
      <c r="AH25" s="46"/>
      <c r="AI25" s="47"/>
      <c r="AJ25" s="80">
        <f ca="1">INDIRECT("'"&amp;$AL$3&amp;"'!"&amp;$AL$1&amp;DAY($B25)+13)</f>
        <v>0</v>
      </c>
      <c r="AK25" s="80">
        <f ca="1">INDIRECT("'"&amp;$AL$3&amp;"'!"&amp;$AM$1&amp;DAY($B25)+13)</f>
        <v>0</v>
      </c>
      <c r="AL25" s="34"/>
    </row>
    <row r="26" spans="2:38" ht="18" customHeight="1">
      <c r="B26" s="163"/>
      <c r="C26" s="165"/>
      <c r="D26" s="48"/>
      <c r="E26" s="39"/>
      <c r="F26" s="48"/>
      <c r="G26" s="39"/>
      <c r="H26" s="48"/>
      <c r="I26" s="39"/>
      <c r="J26" s="48"/>
      <c r="K26" s="39"/>
      <c r="L26" s="48"/>
      <c r="M26" s="39"/>
      <c r="N26" s="48"/>
      <c r="O26" s="39"/>
      <c r="P26" s="48"/>
      <c r="Q26" s="39"/>
      <c r="R26" s="48"/>
      <c r="S26" s="39"/>
      <c r="T26" s="48"/>
      <c r="U26" s="39"/>
      <c r="V26" s="48"/>
      <c r="W26" s="39"/>
      <c r="X26" s="48"/>
      <c r="Y26" s="39"/>
      <c r="Z26" s="48"/>
      <c r="AA26" s="39"/>
      <c r="AB26" s="48"/>
      <c r="AC26" s="39"/>
      <c r="AD26" s="48"/>
      <c r="AE26" s="39"/>
      <c r="AF26" s="48"/>
      <c r="AG26" s="39"/>
      <c r="AH26" s="48"/>
      <c r="AI26" s="39"/>
      <c r="AJ26" s="81">
        <f ca="1">INDIRECT("'"&amp;$AL$3&amp;"'!"&amp;$AL$2&amp;DAY($B25)+13)</f>
        <v>0</v>
      </c>
      <c r="AK26" s="81">
        <f ca="1">INDIRECT("'"&amp;$AL$3&amp;"'!"&amp;$AM$2&amp;DAY($B25)+13)</f>
        <v>0</v>
      </c>
      <c r="AL26" s="34"/>
    </row>
    <row r="27" spans="2:38" ht="18" customHeight="1">
      <c r="B27" s="162">
        <f ca="1">B25+1</f>
        <v>46122</v>
      </c>
      <c r="C27" s="164">
        <f ca="1">B27</f>
        <v>46122</v>
      </c>
      <c r="D27" s="46"/>
      <c r="E27" s="47"/>
      <c r="F27" s="46"/>
      <c r="G27" s="47"/>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6"/>
      <c r="AG27" s="47"/>
      <c r="AH27" s="46"/>
      <c r="AI27" s="47"/>
      <c r="AJ27" s="80">
        <f ca="1">INDIRECT("'"&amp;$AL$3&amp;"'!"&amp;$AL$1&amp;DAY($B27)+13)</f>
        <v>0</v>
      </c>
      <c r="AK27" s="80">
        <f ca="1">INDIRECT("'"&amp;$AL$3&amp;"'!"&amp;$AM$1&amp;DAY($B27)+13)</f>
        <v>0</v>
      </c>
      <c r="AL27" s="34"/>
    </row>
    <row r="28" spans="2:38" ht="18" customHeight="1">
      <c r="B28" s="163"/>
      <c r="C28" s="165"/>
      <c r="D28" s="48"/>
      <c r="E28" s="39"/>
      <c r="F28" s="48"/>
      <c r="G28" s="39"/>
      <c r="H28" s="48"/>
      <c r="I28" s="39"/>
      <c r="J28" s="48"/>
      <c r="K28" s="39"/>
      <c r="L28" s="48"/>
      <c r="M28" s="39"/>
      <c r="N28" s="48"/>
      <c r="O28" s="39"/>
      <c r="P28" s="48"/>
      <c r="Q28" s="39"/>
      <c r="R28" s="48"/>
      <c r="S28" s="39"/>
      <c r="T28" s="48"/>
      <c r="U28" s="39"/>
      <c r="V28" s="48"/>
      <c r="W28" s="39"/>
      <c r="X28" s="48"/>
      <c r="Y28" s="39"/>
      <c r="Z28" s="48"/>
      <c r="AA28" s="39"/>
      <c r="AB28" s="48"/>
      <c r="AC28" s="39"/>
      <c r="AD28" s="48"/>
      <c r="AE28" s="39"/>
      <c r="AF28" s="48"/>
      <c r="AG28" s="39"/>
      <c r="AH28" s="48"/>
      <c r="AI28" s="39"/>
      <c r="AJ28" s="81">
        <f ca="1">INDIRECT("'"&amp;$AL$3&amp;"'!"&amp;$AL$2&amp;DAY($B27)+13)</f>
        <v>0</v>
      </c>
      <c r="AK28" s="81">
        <f ca="1">INDIRECT("'"&amp;$AL$3&amp;"'!"&amp;$AM$2&amp;DAY($B27)+13)</f>
        <v>0</v>
      </c>
      <c r="AL28" s="34"/>
    </row>
    <row r="29" spans="2:38" ht="18" customHeight="1">
      <c r="B29" s="162">
        <f ca="1">B27+1</f>
        <v>46123</v>
      </c>
      <c r="C29" s="164">
        <f ca="1">B29</f>
        <v>46123</v>
      </c>
      <c r="D29" s="46"/>
      <c r="E29" s="47"/>
      <c r="F29" s="46"/>
      <c r="G29" s="47"/>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6"/>
      <c r="AG29" s="47"/>
      <c r="AH29" s="46"/>
      <c r="AI29" s="47"/>
      <c r="AJ29" s="80">
        <f ca="1">INDIRECT("'"&amp;$AL$3&amp;"'!"&amp;$AL$1&amp;DAY($B29)+13)</f>
        <v>0</v>
      </c>
      <c r="AK29" s="80">
        <f ca="1">INDIRECT("'"&amp;$AL$3&amp;"'!"&amp;$AM$1&amp;DAY($B29)+13)</f>
        <v>0</v>
      </c>
      <c r="AL29" s="34"/>
    </row>
    <row r="30" spans="2:38" ht="18" customHeight="1">
      <c r="B30" s="163"/>
      <c r="C30" s="165"/>
      <c r="D30" s="48"/>
      <c r="E30" s="39"/>
      <c r="F30" s="48"/>
      <c r="G30" s="39"/>
      <c r="H30" s="48"/>
      <c r="I30" s="39"/>
      <c r="J30" s="48"/>
      <c r="K30" s="39"/>
      <c r="L30" s="48"/>
      <c r="M30" s="39"/>
      <c r="N30" s="48"/>
      <c r="O30" s="39"/>
      <c r="P30" s="48"/>
      <c r="Q30" s="39"/>
      <c r="R30" s="48"/>
      <c r="S30" s="39"/>
      <c r="T30" s="48"/>
      <c r="U30" s="39"/>
      <c r="V30" s="48"/>
      <c r="W30" s="39"/>
      <c r="X30" s="48"/>
      <c r="Y30" s="39"/>
      <c r="Z30" s="48"/>
      <c r="AA30" s="39"/>
      <c r="AB30" s="48"/>
      <c r="AC30" s="39"/>
      <c r="AD30" s="48"/>
      <c r="AE30" s="39"/>
      <c r="AF30" s="48"/>
      <c r="AG30" s="39"/>
      <c r="AH30" s="48"/>
      <c r="AI30" s="39"/>
      <c r="AJ30" s="81">
        <f ca="1">INDIRECT("'"&amp;$AL$3&amp;"'!"&amp;$AL$2&amp;DAY($B29)+13)</f>
        <v>0</v>
      </c>
      <c r="AK30" s="81">
        <f ca="1">INDIRECT("'"&amp;$AL$3&amp;"'!"&amp;$AM$2&amp;DAY($B29)+13)</f>
        <v>0</v>
      </c>
      <c r="AL30" s="34"/>
    </row>
    <row r="31" spans="2:38" ht="18" customHeight="1">
      <c r="B31" s="162">
        <f ca="1">B29+1</f>
        <v>46124</v>
      </c>
      <c r="C31" s="164">
        <f ca="1">B31</f>
        <v>46124</v>
      </c>
      <c r="D31" s="46"/>
      <c r="E31" s="47"/>
      <c r="F31" s="46"/>
      <c r="G31" s="47"/>
      <c r="H31" s="46"/>
      <c r="I31" s="47"/>
      <c r="J31" s="46"/>
      <c r="K31" s="47"/>
      <c r="L31" s="46"/>
      <c r="M31" s="47"/>
      <c r="N31" s="46"/>
      <c r="O31" s="47"/>
      <c r="P31" s="46"/>
      <c r="Q31" s="47"/>
      <c r="R31" s="46"/>
      <c r="S31" s="47"/>
      <c r="T31" s="46"/>
      <c r="U31" s="47"/>
      <c r="V31" s="46"/>
      <c r="W31" s="47"/>
      <c r="X31" s="46"/>
      <c r="Y31" s="47"/>
      <c r="Z31" s="46"/>
      <c r="AA31" s="47"/>
      <c r="AB31" s="46"/>
      <c r="AC31" s="47"/>
      <c r="AD31" s="46"/>
      <c r="AE31" s="47"/>
      <c r="AF31" s="46"/>
      <c r="AG31" s="47"/>
      <c r="AH31" s="46"/>
      <c r="AI31" s="47"/>
      <c r="AJ31" s="80">
        <f ca="1">INDIRECT("'"&amp;$AL$3&amp;"'!"&amp;$AL$1&amp;DAY($B31)+13)</f>
        <v>0</v>
      </c>
      <c r="AK31" s="80">
        <f ca="1">INDIRECT("'"&amp;$AL$3&amp;"'!"&amp;$AM$1&amp;DAY($B31)+13)</f>
        <v>0</v>
      </c>
      <c r="AL31" s="34"/>
    </row>
    <row r="32" spans="2:38" ht="18" customHeight="1">
      <c r="B32" s="163"/>
      <c r="C32" s="165"/>
      <c r="D32" s="48"/>
      <c r="E32" s="39"/>
      <c r="F32" s="48"/>
      <c r="G32" s="39"/>
      <c r="H32" s="48"/>
      <c r="I32" s="39"/>
      <c r="J32" s="48"/>
      <c r="K32" s="39"/>
      <c r="L32" s="48"/>
      <c r="M32" s="39"/>
      <c r="N32" s="48"/>
      <c r="O32" s="39"/>
      <c r="P32" s="48"/>
      <c r="Q32" s="39"/>
      <c r="R32" s="48"/>
      <c r="S32" s="39"/>
      <c r="T32" s="48"/>
      <c r="U32" s="39"/>
      <c r="V32" s="48"/>
      <c r="W32" s="39"/>
      <c r="X32" s="48"/>
      <c r="Y32" s="39"/>
      <c r="Z32" s="48"/>
      <c r="AA32" s="39"/>
      <c r="AB32" s="48"/>
      <c r="AC32" s="39"/>
      <c r="AD32" s="48"/>
      <c r="AE32" s="39"/>
      <c r="AF32" s="48"/>
      <c r="AG32" s="39"/>
      <c r="AH32" s="48"/>
      <c r="AI32" s="39"/>
      <c r="AJ32" s="81">
        <f ca="1">INDIRECT("'"&amp;$AL$3&amp;"'!"&amp;$AL$2&amp;DAY($B31)+13)</f>
        <v>0</v>
      </c>
      <c r="AK32" s="81">
        <f ca="1">INDIRECT("'"&amp;$AL$3&amp;"'!"&amp;$AM$2&amp;DAY($B31)+13)</f>
        <v>0</v>
      </c>
      <c r="AL32" s="34"/>
    </row>
    <row r="33" spans="2:38" ht="18" customHeight="1">
      <c r="B33" s="162">
        <f ca="1">B31+1</f>
        <v>46125</v>
      </c>
      <c r="C33" s="164">
        <f ca="1">B33</f>
        <v>46125</v>
      </c>
      <c r="D33" s="46"/>
      <c r="E33" s="47"/>
      <c r="F33" s="46"/>
      <c r="G33" s="47"/>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6"/>
      <c r="AG33" s="47"/>
      <c r="AH33" s="46"/>
      <c r="AI33" s="47"/>
      <c r="AJ33" s="80">
        <f ca="1">INDIRECT("'"&amp;$AL$3&amp;"'!"&amp;$AL$1&amp;DAY($B33)+13)</f>
        <v>0</v>
      </c>
      <c r="AK33" s="80">
        <f ca="1">INDIRECT("'"&amp;$AL$3&amp;"'!"&amp;$AM$1&amp;DAY($B33)+13)</f>
        <v>0</v>
      </c>
      <c r="AL33" s="34"/>
    </row>
    <row r="34" spans="2:38" ht="18" customHeight="1">
      <c r="B34" s="163"/>
      <c r="C34" s="165"/>
      <c r="D34" s="48"/>
      <c r="E34" s="39"/>
      <c r="F34" s="48"/>
      <c r="G34" s="39"/>
      <c r="H34" s="48"/>
      <c r="I34" s="39"/>
      <c r="J34" s="48"/>
      <c r="K34" s="39"/>
      <c r="L34" s="48"/>
      <c r="M34" s="39"/>
      <c r="N34" s="48"/>
      <c r="O34" s="39"/>
      <c r="P34" s="48"/>
      <c r="Q34" s="39"/>
      <c r="R34" s="48"/>
      <c r="S34" s="39"/>
      <c r="T34" s="48"/>
      <c r="U34" s="39"/>
      <c r="V34" s="48"/>
      <c r="W34" s="39"/>
      <c r="X34" s="48"/>
      <c r="Y34" s="39"/>
      <c r="Z34" s="48"/>
      <c r="AA34" s="39"/>
      <c r="AB34" s="48"/>
      <c r="AC34" s="39"/>
      <c r="AD34" s="48"/>
      <c r="AE34" s="39"/>
      <c r="AF34" s="48"/>
      <c r="AG34" s="39"/>
      <c r="AH34" s="48"/>
      <c r="AI34" s="39"/>
      <c r="AJ34" s="81">
        <f ca="1">INDIRECT("'"&amp;$AL$3&amp;"'!"&amp;$AL$2&amp;DAY($B33)+13)</f>
        <v>0</v>
      </c>
      <c r="AK34" s="81">
        <f ca="1">INDIRECT("'"&amp;$AL$3&amp;"'!"&amp;$AM$2&amp;DAY($B33)+13)</f>
        <v>0</v>
      </c>
      <c r="AL34" s="34"/>
    </row>
    <row r="35" spans="2:38" ht="18" customHeight="1">
      <c r="B35" s="162">
        <f ca="1">B33+1</f>
        <v>46126</v>
      </c>
      <c r="C35" s="164">
        <f ca="1">B35</f>
        <v>46126</v>
      </c>
      <c r="D35" s="46"/>
      <c r="E35" s="47"/>
      <c r="F35" s="46"/>
      <c r="G35" s="47"/>
      <c r="H35" s="46"/>
      <c r="I35" s="47"/>
      <c r="J35" s="46"/>
      <c r="K35" s="47"/>
      <c r="L35" s="46"/>
      <c r="M35" s="47"/>
      <c r="N35" s="46"/>
      <c r="O35" s="47"/>
      <c r="P35" s="46"/>
      <c r="Q35" s="47"/>
      <c r="R35" s="46"/>
      <c r="S35" s="47"/>
      <c r="T35" s="46"/>
      <c r="U35" s="47"/>
      <c r="V35" s="46"/>
      <c r="W35" s="47"/>
      <c r="X35" s="46"/>
      <c r="Y35" s="47"/>
      <c r="Z35" s="46"/>
      <c r="AA35" s="47"/>
      <c r="AB35" s="46"/>
      <c r="AC35" s="47"/>
      <c r="AD35" s="46"/>
      <c r="AE35" s="47"/>
      <c r="AF35" s="46"/>
      <c r="AG35" s="47"/>
      <c r="AH35" s="46"/>
      <c r="AI35" s="47"/>
      <c r="AJ35" s="80">
        <f ca="1">INDIRECT("'"&amp;$AL$3&amp;"'!"&amp;$AL$1&amp;DAY($B35)+13)</f>
        <v>0</v>
      </c>
      <c r="AK35" s="80">
        <f ca="1">INDIRECT("'"&amp;$AL$3&amp;"'!"&amp;$AM$1&amp;DAY($B35)+13)</f>
        <v>0</v>
      </c>
      <c r="AL35" s="34"/>
    </row>
    <row r="36" spans="2:38" ht="18" customHeight="1">
      <c r="B36" s="163"/>
      <c r="C36" s="165"/>
      <c r="D36" s="48"/>
      <c r="E36" s="39"/>
      <c r="F36" s="48"/>
      <c r="G36" s="39"/>
      <c r="H36" s="48"/>
      <c r="I36" s="39"/>
      <c r="J36" s="48"/>
      <c r="K36" s="39"/>
      <c r="L36" s="48"/>
      <c r="M36" s="39"/>
      <c r="N36" s="48"/>
      <c r="O36" s="39"/>
      <c r="P36" s="48"/>
      <c r="Q36" s="39"/>
      <c r="R36" s="48"/>
      <c r="S36" s="39"/>
      <c r="T36" s="48"/>
      <c r="U36" s="39"/>
      <c r="V36" s="48"/>
      <c r="W36" s="39"/>
      <c r="X36" s="48"/>
      <c r="Y36" s="39"/>
      <c r="Z36" s="48"/>
      <c r="AA36" s="39"/>
      <c r="AB36" s="48"/>
      <c r="AC36" s="39"/>
      <c r="AD36" s="48"/>
      <c r="AE36" s="39"/>
      <c r="AF36" s="48"/>
      <c r="AG36" s="39"/>
      <c r="AH36" s="48"/>
      <c r="AI36" s="39"/>
      <c r="AJ36" s="81">
        <f ca="1">INDIRECT("'"&amp;$AL$3&amp;"'!"&amp;$AL$2&amp;DAY($B35)+13)</f>
        <v>0</v>
      </c>
      <c r="AK36" s="81">
        <f ca="1">INDIRECT("'"&amp;$AL$3&amp;"'!"&amp;$AM$2&amp;DAY($B35)+13)</f>
        <v>0</v>
      </c>
      <c r="AL36" s="34"/>
    </row>
    <row r="37" spans="2:38" ht="18" customHeight="1">
      <c r="B37" s="162">
        <f ca="1">B35+1</f>
        <v>46127</v>
      </c>
      <c r="C37" s="164">
        <f ca="1">B37</f>
        <v>46127</v>
      </c>
      <c r="D37" s="46"/>
      <c r="E37" s="47"/>
      <c r="F37" s="46"/>
      <c r="G37" s="47"/>
      <c r="H37" s="46"/>
      <c r="I37" s="47"/>
      <c r="J37" s="46"/>
      <c r="K37" s="47"/>
      <c r="L37" s="46"/>
      <c r="M37" s="47"/>
      <c r="N37" s="46"/>
      <c r="O37" s="47"/>
      <c r="P37" s="46"/>
      <c r="Q37" s="47"/>
      <c r="R37" s="46"/>
      <c r="S37" s="47"/>
      <c r="T37" s="46"/>
      <c r="U37" s="47"/>
      <c r="V37" s="46"/>
      <c r="W37" s="47"/>
      <c r="X37" s="46"/>
      <c r="Y37" s="47"/>
      <c r="Z37" s="46"/>
      <c r="AA37" s="47"/>
      <c r="AB37" s="46"/>
      <c r="AC37" s="47"/>
      <c r="AD37" s="46"/>
      <c r="AE37" s="47"/>
      <c r="AF37" s="46"/>
      <c r="AG37" s="47"/>
      <c r="AH37" s="46"/>
      <c r="AI37" s="47"/>
      <c r="AJ37" s="80">
        <f ca="1">INDIRECT("'"&amp;$AL$3&amp;"'!"&amp;$AL$1&amp;DAY($B37)+13)</f>
        <v>0</v>
      </c>
      <c r="AK37" s="80">
        <f ca="1">INDIRECT("'"&amp;$AL$3&amp;"'!"&amp;$AM$1&amp;DAY($B37)+13)</f>
        <v>0</v>
      </c>
      <c r="AL37" s="34"/>
    </row>
    <row r="38" spans="2:38" ht="18" customHeight="1">
      <c r="B38" s="163"/>
      <c r="C38" s="165"/>
      <c r="D38" s="48"/>
      <c r="E38" s="39"/>
      <c r="F38" s="48"/>
      <c r="G38" s="39"/>
      <c r="H38" s="48"/>
      <c r="I38" s="39"/>
      <c r="J38" s="48"/>
      <c r="K38" s="39"/>
      <c r="L38" s="48"/>
      <c r="M38" s="39"/>
      <c r="N38" s="48"/>
      <c r="O38" s="39"/>
      <c r="P38" s="48"/>
      <c r="Q38" s="39"/>
      <c r="R38" s="48"/>
      <c r="S38" s="39"/>
      <c r="T38" s="48"/>
      <c r="U38" s="39"/>
      <c r="V38" s="48"/>
      <c r="W38" s="39"/>
      <c r="X38" s="48"/>
      <c r="Y38" s="39"/>
      <c r="Z38" s="48"/>
      <c r="AA38" s="39"/>
      <c r="AB38" s="48"/>
      <c r="AC38" s="39"/>
      <c r="AD38" s="48"/>
      <c r="AE38" s="39"/>
      <c r="AF38" s="48"/>
      <c r="AG38" s="39"/>
      <c r="AH38" s="48"/>
      <c r="AI38" s="39"/>
      <c r="AJ38" s="81">
        <f ca="1">INDIRECT("'"&amp;$AL$3&amp;"'!"&amp;$AL$2&amp;DAY($B37)+13)</f>
        <v>0</v>
      </c>
      <c r="AK38" s="81">
        <f ca="1">INDIRECT("'"&amp;$AL$3&amp;"'!"&amp;$AM$2&amp;DAY($B37)+13)</f>
        <v>0</v>
      </c>
      <c r="AL38" s="34"/>
    </row>
    <row r="39" spans="2:38" ht="18" customHeight="1">
      <c r="B39" s="162">
        <f ca="1">B37+1</f>
        <v>46128</v>
      </c>
      <c r="C39" s="164">
        <f ca="1">B39</f>
        <v>46128</v>
      </c>
      <c r="D39" s="46"/>
      <c r="E39" s="47"/>
      <c r="F39" s="46"/>
      <c r="G39" s="47"/>
      <c r="H39" s="46"/>
      <c r="I39" s="47"/>
      <c r="J39" s="46"/>
      <c r="K39" s="47"/>
      <c r="L39" s="46"/>
      <c r="M39" s="47"/>
      <c r="N39" s="46"/>
      <c r="O39" s="47"/>
      <c r="P39" s="46"/>
      <c r="Q39" s="47"/>
      <c r="R39" s="46"/>
      <c r="S39" s="47"/>
      <c r="T39" s="46"/>
      <c r="U39" s="47"/>
      <c r="V39" s="46"/>
      <c r="W39" s="47"/>
      <c r="X39" s="46"/>
      <c r="Y39" s="47"/>
      <c r="Z39" s="46"/>
      <c r="AA39" s="47"/>
      <c r="AB39" s="46"/>
      <c r="AC39" s="47"/>
      <c r="AD39" s="46"/>
      <c r="AE39" s="47"/>
      <c r="AF39" s="46"/>
      <c r="AG39" s="47"/>
      <c r="AH39" s="46"/>
      <c r="AI39" s="47"/>
      <c r="AJ39" s="80">
        <f ca="1">INDIRECT("'"&amp;$AL$3&amp;"'!"&amp;$AL$1&amp;DAY($B39)+13)</f>
        <v>0</v>
      </c>
      <c r="AK39" s="80">
        <f ca="1">INDIRECT("'"&amp;$AL$3&amp;"'!"&amp;$AM$1&amp;DAY($B39)+13)</f>
        <v>0</v>
      </c>
      <c r="AL39" s="34"/>
    </row>
    <row r="40" spans="2:38" ht="18" customHeight="1">
      <c r="B40" s="163"/>
      <c r="C40" s="165"/>
      <c r="D40" s="48"/>
      <c r="E40" s="39"/>
      <c r="F40" s="48"/>
      <c r="G40" s="39"/>
      <c r="H40" s="48"/>
      <c r="I40" s="39"/>
      <c r="J40" s="48"/>
      <c r="K40" s="39"/>
      <c r="L40" s="48"/>
      <c r="M40" s="39"/>
      <c r="N40" s="48"/>
      <c r="O40" s="39"/>
      <c r="P40" s="48"/>
      <c r="Q40" s="39"/>
      <c r="R40" s="48"/>
      <c r="S40" s="39"/>
      <c r="T40" s="48"/>
      <c r="U40" s="39"/>
      <c r="V40" s="48"/>
      <c r="W40" s="39"/>
      <c r="X40" s="48"/>
      <c r="Y40" s="39"/>
      <c r="Z40" s="48"/>
      <c r="AA40" s="39"/>
      <c r="AB40" s="48"/>
      <c r="AC40" s="39"/>
      <c r="AD40" s="48"/>
      <c r="AE40" s="39"/>
      <c r="AF40" s="48"/>
      <c r="AG40" s="39"/>
      <c r="AH40" s="48"/>
      <c r="AI40" s="39"/>
      <c r="AJ40" s="81">
        <f ca="1">INDIRECT("'"&amp;$AL$3&amp;"'!"&amp;$AL$2&amp;DAY($B39)+13)</f>
        <v>0</v>
      </c>
      <c r="AK40" s="81">
        <f ca="1">INDIRECT("'"&amp;$AL$3&amp;"'!"&amp;$AM$2&amp;DAY($B39)+13)</f>
        <v>0</v>
      </c>
      <c r="AL40" s="34"/>
    </row>
    <row r="41" spans="2:38" ht="18" customHeight="1">
      <c r="B41" s="162">
        <f ca="1">B39+1</f>
        <v>46129</v>
      </c>
      <c r="C41" s="164">
        <f ca="1">B41</f>
        <v>46129</v>
      </c>
      <c r="D41" s="46"/>
      <c r="E41" s="47"/>
      <c r="F41" s="46"/>
      <c r="G41" s="47"/>
      <c r="H41" s="46"/>
      <c r="I41" s="47"/>
      <c r="J41" s="46"/>
      <c r="K41" s="47"/>
      <c r="L41" s="46"/>
      <c r="M41" s="47"/>
      <c r="N41" s="46"/>
      <c r="O41" s="47"/>
      <c r="P41" s="46"/>
      <c r="Q41" s="47"/>
      <c r="R41" s="46"/>
      <c r="S41" s="47"/>
      <c r="T41" s="46"/>
      <c r="U41" s="47"/>
      <c r="V41" s="46"/>
      <c r="W41" s="47"/>
      <c r="X41" s="46"/>
      <c r="Y41" s="47"/>
      <c r="Z41" s="46"/>
      <c r="AA41" s="47"/>
      <c r="AB41" s="46"/>
      <c r="AC41" s="47"/>
      <c r="AD41" s="46"/>
      <c r="AE41" s="47"/>
      <c r="AF41" s="46"/>
      <c r="AG41" s="47"/>
      <c r="AH41" s="46"/>
      <c r="AI41" s="47"/>
      <c r="AJ41" s="80">
        <f ca="1">INDIRECT("'"&amp;$AL$3&amp;"'!"&amp;$AL$1&amp;DAY($B41)+13)</f>
        <v>0</v>
      </c>
      <c r="AK41" s="80">
        <f ca="1">INDIRECT("'"&amp;$AL$3&amp;"'!"&amp;$AM$1&amp;DAY($B41)+13)</f>
        <v>0</v>
      </c>
      <c r="AL41" s="34"/>
    </row>
    <row r="42" spans="2:38" ht="18" customHeight="1">
      <c r="B42" s="163"/>
      <c r="C42" s="165"/>
      <c r="D42" s="48"/>
      <c r="E42" s="39"/>
      <c r="F42" s="48"/>
      <c r="G42" s="39"/>
      <c r="H42" s="48"/>
      <c r="I42" s="39"/>
      <c r="J42" s="48"/>
      <c r="K42" s="39"/>
      <c r="L42" s="48"/>
      <c r="M42" s="39"/>
      <c r="N42" s="48"/>
      <c r="O42" s="39"/>
      <c r="P42" s="48"/>
      <c r="Q42" s="39"/>
      <c r="R42" s="48"/>
      <c r="S42" s="39"/>
      <c r="T42" s="48"/>
      <c r="U42" s="39"/>
      <c r="V42" s="48"/>
      <c r="W42" s="39"/>
      <c r="X42" s="48"/>
      <c r="Y42" s="39"/>
      <c r="Z42" s="48"/>
      <c r="AA42" s="39"/>
      <c r="AB42" s="48"/>
      <c r="AC42" s="39"/>
      <c r="AD42" s="48"/>
      <c r="AE42" s="39"/>
      <c r="AF42" s="48"/>
      <c r="AG42" s="39"/>
      <c r="AH42" s="48"/>
      <c r="AI42" s="39"/>
      <c r="AJ42" s="81">
        <f ca="1">INDIRECT("'"&amp;$AL$3&amp;"'!"&amp;$AL$2&amp;DAY($B41)+13)</f>
        <v>0</v>
      </c>
      <c r="AK42" s="81">
        <f ca="1">INDIRECT("'"&amp;$AL$3&amp;"'!"&amp;$AM$2&amp;DAY($B41)+13)</f>
        <v>0</v>
      </c>
      <c r="AL42" s="34"/>
    </row>
    <row r="43" spans="2:38" ht="18" customHeight="1">
      <c r="B43" s="162">
        <f ca="1">B41+1</f>
        <v>46130</v>
      </c>
      <c r="C43" s="164">
        <f ca="1">B43</f>
        <v>46130</v>
      </c>
      <c r="D43" s="46"/>
      <c r="E43" s="47"/>
      <c r="F43" s="46"/>
      <c r="G43" s="47"/>
      <c r="H43" s="46"/>
      <c r="I43" s="47"/>
      <c r="J43" s="46"/>
      <c r="K43" s="47"/>
      <c r="L43" s="46"/>
      <c r="M43" s="47"/>
      <c r="N43" s="46"/>
      <c r="O43" s="47"/>
      <c r="P43" s="46"/>
      <c r="Q43" s="47"/>
      <c r="R43" s="46"/>
      <c r="S43" s="47"/>
      <c r="T43" s="46"/>
      <c r="U43" s="47"/>
      <c r="V43" s="46"/>
      <c r="W43" s="47"/>
      <c r="X43" s="46"/>
      <c r="Y43" s="47"/>
      <c r="Z43" s="46"/>
      <c r="AA43" s="47"/>
      <c r="AB43" s="46"/>
      <c r="AC43" s="47"/>
      <c r="AD43" s="46"/>
      <c r="AE43" s="47"/>
      <c r="AF43" s="46"/>
      <c r="AG43" s="47"/>
      <c r="AH43" s="46"/>
      <c r="AI43" s="47"/>
      <c r="AJ43" s="80">
        <f ca="1">INDIRECT("'"&amp;$AL$3&amp;"'!"&amp;$AL$1&amp;DAY($B43)+13)</f>
        <v>0</v>
      </c>
      <c r="AK43" s="80">
        <f ca="1">INDIRECT("'"&amp;$AL$3&amp;"'!"&amp;$AM$1&amp;DAY($B43)+13)</f>
        <v>0</v>
      </c>
      <c r="AL43" s="34"/>
    </row>
    <row r="44" spans="2:38" ht="18" customHeight="1">
      <c r="B44" s="163"/>
      <c r="C44" s="165"/>
      <c r="D44" s="48"/>
      <c r="E44" s="39"/>
      <c r="F44" s="48"/>
      <c r="G44" s="39"/>
      <c r="H44" s="48"/>
      <c r="I44" s="39"/>
      <c r="J44" s="48"/>
      <c r="K44" s="39"/>
      <c r="L44" s="48"/>
      <c r="M44" s="39"/>
      <c r="N44" s="48"/>
      <c r="O44" s="39"/>
      <c r="P44" s="48"/>
      <c r="Q44" s="39"/>
      <c r="R44" s="48"/>
      <c r="S44" s="39"/>
      <c r="T44" s="48"/>
      <c r="U44" s="39"/>
      <c r="V44" s="48"/>
      <c r="W44" s="39"/>
      <c r="X44" s="48"/>
      <c r="Y44" s="39"/>
      <c r="Z44" s="48"/>
      <c r="AA44" s="39"/>
      <c r="AB44" s="48"/>
      <c r="AC44" s="39"/>
      <c r="AD44" s="48"/>
      <c r="AE44" s="39"/>
      <c r="AF44" s="48"/>
      <c r="AG44" s="39"/>
      <c r="AH44" s="48"/>
      <c r="AI44" s="39"/>
      <c r="AJ44" s="81">
        <f ca="1">INDIRECT("'"&amp;$AL$3&amp;"'!"&amp;$AL$2&amp;DAY($B43)+13)</f>
        <v>0</v>
      </c>
      <c r="AK44" s="81">
        <f ca="1">INDIRECT("'"&amp;$AL$3&amp;"'!"&amp;$AM$2&amp;DAY($B43)+13)</f>
        <v>0</v>
      </c>
      <c r="AL44" s="34"/>
    </row>
    <row r="45" spans="2:38" ht="18" customHeight="1">
      <c r="B45" s="162">
        <f ca="1">B43+1</f>
        <v>46131</v>
      </c>
      <c r="C45" s="164">
        <f ca="1">B45</f>
        <v>46131</v>
      </c>
      <c r="D45" s="46"/>
      <c r="E45" s="47"/>
      <c r="F45" s="46"/>
      <c r="G45" s="47"/>
      <c r="H45" s="46"/>
      <c r="I45" s="47"/>
      <c r="J45" s="46"/>
      <c r="K45" s="47"/>
      <c r="L45" s="46"/>
      <c r="M45" s="47"/>
      <c r="N45" s="46"/>
      <c r="O45" s="47"/>
      <c r="P45" s="46"/>
      <c r="Q45" s="47"/>
      <c r="R45" s="46"/>
      <c r="S45" s="47"/>
      <c r="T45" s="46"/>
      <c r="U45" s="47"/>
      <c r="V45" s="46"/>
      <c r="W45" s="47"/>
      <c r="X45" s="46"/>
      <c r="Y45" s="47"/>
      <c r="Z45" s="46"/>
      <c r="AA45" s="47"/>
      <c r="AB45" s="46"/>
      <c r="AC45" s="47"/>
      <c r="AD45" s="46"/>
      <c r="AE45" s="47"/>
      <c r="AF45" s="46"/>
      <c r="AG45" s="47"/>
      <c r="AH45" s="46"/>
      <c r="AI45" s="47"/>
      <c r="AJ45" s="80">
        <f ca="1">INDIRECT("'"&amp;$AL$3&amp;"'!"&amp;$AL$1&amp;DAY($B45)+13)</f>
        <v>0</v>
      </c>
      <c r="AK45" s="80">
        <f ca="1">INDIRECT("'"&amp;$AL$3&amp;"'!"&amp;$AM$1&amp;DAY($B45)+13)</f>
        <v>0</v>
      </c>
      <c r="AL45" s="34"/>
    </row>
    <row r="46" spans="2:38" ht="18" customHeight="1">
      <c r="B46" s="163"/>
      <c r="C46" s="165"/>
      <c r="D46" s="48"/>
      <c r="E46" s="39"/>
      <c r="F46" s="48"/>
      <c r="G46" s="39"/>
      <c r="H46" s="48"/>
      <c r="I46" s="39"/>
      <c r="J46" s="48"/>
      <c r="K46" s="39"/>
      <c r="L46" s="48"/>
      <c r="M46" s="39"/>
      <c r="N46" s="48"/>
      <c r="O46" s="39"/>
      <c r="P46" s="48"/>
      <c r="Q46" s="39"/>
      <c r="R46" s="48"/>
      <c r="S46" s="39"/>
      <c r="T46" s="48"/>
      <c r="U46" s="39"/>
      <c r="V46" s="48"/>
      <c r="W46" s="39"/>
      <c r="X46" s="48"/>
      <c r="Y46" s="39"/>
      <c r="Z46" s="48"/>
      <c r="AA46" s="39"/>
      <c r="AB46" s="48"/>
      <c r="AC46" s="39"/>
      <c r="AD46" s="48"/>
      <c r="AE46" s="39"/>
      <c r="AF46" s="48"/>
      <c r="AG46" s="39"/>
      <c r="AH46" s="48"/>
      <c r="AI46" s="39"/>
      <c r="AJ46" s="81">
        <f ca="1">INDIRECT("'"&amp;$AL$3&amp;"'!"&amp;$AL$2&amp;DAY($B45)+13)</f>
        <v>0</v>
      </c>
      <c r="AK46" s="81">
        <f ca="1">INDIRECT("'"&amp;$AL$3&amp;"'!"&amp;$AM$2&amp;DAY($B45)+13)</f>
        <v>0</v>
      </c>
      <c r="AL46" s="34"/>
    </row>
    <row r="47" spans="2:38" ht="18" customHeight="1">
      <c r="B47" s="162">
        <f ca="1">B45+1</f>
        <v>46132</v>
      </c>
      <c r="C47" s="164">
        <f ca="1">B47</f>
        <v>46132</v>
      </c>
      <c r="D47" s="46"/>
      <c r="E47" s="47"/>
      <c r="F47" s="46"/>
      <c r="G47" s="47"/>
      <c r="H47" s="46"/>
      <c r="I47" s="47"/>
      <c r="J47" s="46"/>
      <c r="K47" s="47"/>
      <c r="L47" s="46"/>
      <c r="M47" s="47"/>
      <c r="N47" s="46"/>
      <c r="O47" s="47"/>
      <c r="P47" s="46"/>
      <c r="Q47" s="47"/>
      <c r="R47" s="46"/>
      <c r="S47" s="47"/>
      <c r="T47" s="46"/>
      <c r="U47" s="47"/>
      <c r="V47" s="46"/>
      <c r="W47" s="47"/>
      <c r="X47" s="46"/>
      <c r="Y47" s="47"/>
      <c r="Z47" s="46"/>
      <c r="AA47" s="47"/>
      <c r="AB47" s="46"/>
      <c r="AC47" s="47"/>
      <c r="AD47" s="46"/>
      <c r="AE47" s="47"/>
      <c r="AF47" s="46"/>
      <c r="AG47" s="47"/>
      <c r="AH47" s="46"/>
      <c r="AI47" s="47"/>
      <c r="AJ47" s="80">
        <f ca="1">INDIRECT("'"&amp;$AL$3&amp;"'!"&amp;$AL$1&amp;DAY($B47)+13)</f>
        <v>0</v>
      </c>
      <c r="AK47" s="80">
        <f ca="1">INDIRECT("'"&amp;$AL$3&amp;"'!"&amp;$AM$1&amp;DAY($B47)+13)</f>
        <v>0</v>
      </c>
      <c r="AL47" s="34"/>
    </row>
    <row r="48" spans="2:38" ht="18" customHeight="1">
      <c r="B48" s="163"/>
      <c r="C48" s="165"/>
      <c r="D48" s="48"/>
      <c r="E48" s="39"/>
      <c r="F48" s="48"/>
      <c r="G48" s="39"/>
      <c r="H48" s="48"/>
      <c r="I48" s="39"/>
      <c r="J48" s="48"/>
      <c r="K48" s="39"/>
      <c r="L48" s="48"/>
      <c r="M48" s="39"/>
      <c r="N48" s="48"/>
      <c r="O48" s="39"/>
      <c r="P48" s="48"/>
      <c r="Q48" s="39"/>
      <c r="R48" s="48"/>
      <c r="S48" s="39"/>
      <c r="T48" s="48"/>
      <c r="U48" s="39"/>
      <c r="V48" s="48"/>
      <c r="W48" s="39"/>
      <c r="X48" s="48"/>
      <c r="Y48" s="39"/>
      <c r="Z48" s="48"/>
      <c r="AA48" s="39"/>
      <c r="AB48" s="48"/>
      <c r="AC48" s="39"/>
      <c r="AD48" s="48"/>
      <c r="AE48" s="39"/>
      <c r="AF48" s="48"/>
      <c r="AG48" s="39"/>
      <c r="AH48" s="48"/>
      <c r="AI48" s="39"/>
      <c r="AJ48" s="81">
        <f ca="1">INDIRECT("'"&amp;$AL$3&amp;"'!"&amp;$AL$2&amp;DAY($B47)+13)</f>
        <v>0</v>
      </c>
      <c r="AK48" s="81">
        <f ca="1">INDIRECT("'"&amp;$AL$3&amp;"'!"&amp;$AM$2&amp;DAY($B47)+13)</f>
        <v>0</v>
      </c>
      <c r="AL48" s="34"/>
    </row>
    <row r="49" spans="2:38" ht="18" customHeight="1">
      <c r="B49" s="162">
        <f ca="1">B47+1</f>
        <v>46133</v>
      </c>
      <c r="C49" s="164">
        <f ca="1">B49</f>
        <v>46133</v>
      </c>
      <c r="D49" s="46"/>
      <c r="E49" s="47"/>
      <c r="F49" s="46"/>
      <c r="G49" s="47"/>
      <c r="H49" s="46"/>
      <c r="I49" s="47"/>
      <c r="J49" s="46"/>
      <c r="K49" s="47"/>
      <c r="L49" s="46"/>
      <c r="M49" s="47"/>
      <c r="N49" s="46"/>
      <c r="O49" s="47"/>
      <c r="P49" s="46"/>
      <c r="Q49" s="47"/>
      <c r="R49" s="46"/>
      <c r="S49" s="47"/>
      <c r="T49" s="46"/>
      <c r="U49" s="47"/>
      <c r="V49" s="46"/>
      <c r="W49" s="47"/>
      <c r="X49" s="46"/>
      <c r="Y49" s="47"/>
      <c r="Z49" s="46"/>
      <c r="AA49" s="47"/>
      <c r="AB49" s="46"/>
      <c r="AC49" s="47"/>
      <c r="AD49" s="46"/>
      <c r="AE49" s="47"/>
      <c r="AF49" s="46"/>
      <c r="AG49" s="47"/>
      <c r="AH49" s="46"/>
      <c r="AI49" s="47"/>
      <c r="AJ49" s="80">
        <f ca="1">INDIRECT("'"&amp;$AL$3&amp;"'!"&amp;$AL$1&amp;DAY($B49)+13)</f>
        <v>0</v>
      </c>
      <c r="AK49" s="80">
        <f ca="1">INDIRECT("'"&amp;$AL$3&amp;"'!"&amp;$AM$1&amp;DAY($B49)+13)</f>
        <v>0</v>
      </c>
      <c r="AL49" s="34"/>
    </row>
    <row r="50" spans="2:38" ht="18" customHeight="1">
      <c r="B50" s="163"/>
      <c r="C50" s="165"/>
      <c r="D50" s="48"/>
      <c r="E50" s="39"/>
      <c r="F50" s="48"/>
      <c r="G50" s="39"/>
      <c r="H50" s="48"/>
      <c r="I50" s="39"/>
      <c r="J50" s="48"/>
      <c r="K50" s="39"/>
      <c r="L50" s="48"/>
      <c r="M50" s="39"/>
      <c r="N50" s="48"/>
      <c r="O50" s="39"/>
      <c r="P50" s="48"/>
      <c r="Q50" s="39"/>
      <c r="R50" s="48"/>
      <c r="S50" s="39"/>
      <c r="T50" s="48"/>
      <c r="U50" s="39"/>
      <c r="V50" s="48"/>
      <c r="W50" s="39"/>
      <c r="X50" s="48"/>
      <c r="Y50" s="39"/>
      <c r="Z50" s="48"/>
      <c r="AA50" s="39"/>
      <c r="AB50" s="48"/>
      <c r="AC50" s="39"/>
      <c r="AD50" s="48"/>
      <c r="AE50" s="39"/>
      <c r="AF50" s="48"/>
      <c r="AG50" s="39"/>
      <c r="AH50" s="48"/>
      <c r="AI50" s="39"/>
      <c r="AJ50" s="81">
        <f ca="1">INDIRECT("'"&amp;$AL$3&amp;"'!"&amp;$AL$2&amp;DAY($B49)+13)</f>
        <v>0</v>
      </c>
      <c r="AK50" s="81">
        <f ca="1">INDIRECT("'"&amp;$AL$3&amp;"'!"&amp;$AM$2&amp;DAY($B49)+13)</f>
        <v>0</v>
      </c>
      <c r="AL50" s="34"/>
    </row>
    <row r="51" spans="2:38" ht="18" customHeight="1">
      <c r="B51" s="162">
        <f ca="1">B49+1</f>
        <v>46134</v>
      </c>
      <c r="C51" s="164">
        <f ca="1">B51</f>
        <v>46134</v>
      </c>
      <c r="D51" s="46"/>
      <c r="E51" s="47"/>
      <c r="F51" s="46"/>
      <c r="G51" s="47"/>
      <c r="H51" s="46"/>
      <c r="I51" s="47"/>
      <c r="J51" s="46"/>
      <c r="K51" s="47"/>
      <c r="L51" s="46"/>
      <c r="M51" s="47"/>
      <c r="N51" s="46"/>
      <c r="O51" s="47"/>
      <c r="P51" s="46"/>
      <c r="Q51" s="47"/>
      <c r="R51" s="46"/>
      <c r="S51" s="47"/>
      <c r="T51" s="46"/>
      <c r="U51" s="47"/>
      <c r="V51" s="46"/>
      <c r="W51" s="47"/>
      <c r="X51" s="46"/>
      <c r="Y51" s="47"/>
      <c r="Z51" s="46"/>
      <c r="AA51" s="47"/>
      <c r="AB51" s="46"/>
      <c r="AC51" s="47"/>
      <c r="AD51" s="46"/>
      <c r="AE51" s="47"/>
      <c r="AF51" s="46"/>
      <c r="AG51" s="47"/>
      <c r="AH51" s="46"/>
      <c r="AI51" s="47"/>
      <c r="AJ51" s="80">
        <f ca="1">INDIRECT("'"&amp;$AL$3&amp;"'!"&amp;$AL$1&amp;DAY($B51)+13)</f>
        <v>0</v>
      </c>
      <c r="AK51" s="80">
        <f ca="1">INDIRECT("'"&amp;$AL$3&amp;"'!"&amp;$AM$1&amp;DAY($B51)+13)</f>
        <v>0</v>
      </c>
      <c r="AL51" s="34"/>
    </row>
    <row r="52" spans="2:38" ht="18" customHeight="1">
      <c r="B52" s="163"/>
      <c r="C52" s="165"/>
      <c r="D52" s="48"/>
      <c r="E52" s="39"/>
      <c r="F52" s="48"/>
      <c r="G52" s="39"/>
      <c r="H52" s="48"/>
      <c r="I52" s="39"/>
      <c r="J52" s="48"/>
      <c r="K52" s="39"/>
      <c r="L52" s="48"/>
      <c r="M52" s="39"/>
      <c r="N52" s="48"/>
      <c r="O52" s="39"/>
      <c r="P52" s="48"/>
      <c r="Q52" s="39"/>
      <c r="R52" s="48"/>
      <c r="S52" s="39"/>
      <c r="T52" s="48"/>
      <c r="U52" s="39"/>
      <c r="V52" s="48"/>
      <c r="W52" s="39"/>
      <c r="X52" s="48"/>
      <c r="Y52" s="39"/>
      <c r="Z52" s="48"/>
      <c r="AA52" s="39"/>
      <c r="AB52" s="48"/>
      <c r="AC52" s="39"/>
      <c r="AD52" s="48"/>
      <c r="AE52" s="39"/>
      <c r="AF52" s="48"/>
      <c r="AG52" s="39"/>
      <c r="AH52" s="48"/>
      <c r="AI52" s="39"/>
      <c r="AJ52" s="81">
        <f ca="1">INDIRECT("'"&amp;$AL$3&amp;"'!"&amp;$AL$2&amp;DAY($B51)+13)</f>
        <v>0</v>
      </c>
      <c r="AK52" s="81">
        <f ca="1">INDIRECT("'"&amp;$AL$3&amp;"'!"&amp;$AM$2&amp;DAY($B51)+13)</f>
        <v>0</v>
      </c>
      <c r="AL52" s="34"/>
    </row>
    <row r="53" spans="2:38" ht="18" customHeight="1">
      <c r="B53" s="162">
        <f ca="1">B51+1</f>
        <v>46135</v>
      </c>
      <c r="C53" s="164">
        <f ca="1">B53</f>
        <v>46135</v>
      </c>
      <c r="D53" s="46"/>
      <c r="E53" s="47"/>
      <c r="F53" s="46"/>
      <c r="G53" s="47"/>
      <c r="H53" s="46"/>
      <c r="I53" s="47"/>
      <c r="J53" s="46"/>
      <c r="K53" s="47"/>
      <c r="L53" s="46"/>
      <c r="M53" s="47"/>
      <c r="N53" s="46"/>
      <c r="O53" s="47"/>
      <c r="P53" s="46"/>
      <c r="Q53" s="47"/>
      <c r="R53" s="46"/>
      <c r="S53" s="47"/>
      <c r="T53" s="46"/>
      <c r="U53" s="47"/>
      <c r="V53" s="46"/>
      <c r="W53" s="47"/>
      <c r="X53" s="46"/>
      <c r="Y53" s="47"/>
      <c r="Z53" s="46"/>
      <c r="AA53" s="47"/>
      <c r="AB53" s="46"/>
      <c r="AC53" s="47"/>
      <c r="AD53" s="46"/>
      <c r="AE53" s="47"/>
      <c r="AF53" s="46"/>
      <c r="AG53" s="47"/>
      <c r="AH53" s="46"/>
      <c r="AI53" s="47"/>
      <c r="AJ53" s="80">
        <f ca="1">INDIRECT("'"&amp;$AL$3&amp;"'!"&amp;$AL$1&amp;DAY($B53)+13)</f>
        <v>0</v>
      </c>
      <c r="AK53" s="80">
        <f ca="1">INDIRECT("'"&amp;$AL$3&amp;"'!"&amp;$AM$1&amp;DAY($B53)+13)</f>
        <v>0</v>
      </c>
      <c r="AL53" s="34"/>
    </row>
    <row r="54" spans="2:38" ht="18" customHeight="1">
      <c r="B54" s="163"/>
      <c r="C54" s="165"/>
      <c r="D54" s="48"/>
      <c r="E54" s="39"/>
      <c r="F54" s="48"/>
      <c r="G54" s="39"/>
      <c r="H54" s="48"/>
      <c r="I54" s="39"/>
      <c r="J54" s="48"/>
      <c r="K54" s="39"/>
      <c r="L54" s="48"/>
      <c r="M54" s="39"/>
      <c r="N54" s="48"/>
      <c r="O54" s="39"/>
      <c r="P54" s="48"/>
      <c r="Q54" s="39"/>
      <c r="R54" s="48"/>
      <c r="S54" s="39"/>
      <c r="T54" s="48"/>
      <c r="U54" s="39"/>
      <c r="V54" s="48"/>
      <c r="W54" s="39"/>
      <c r="X54" s="48"/>
      <c r="Y54" s="39"/>
      <c r="Z54" s="48"/>
      <c r="AA54" s="39"/>
      <c r="AB54" s="48"/>
      <c r="AC54" s="39"/>
      <c r="AD54" s="48"/>
      <c r="AE54" s="39"/>
      <c r="AF54" s="48"/>
      <c r="AG54" s="39"/>
      <c r="AH54" s="48"/>
      <c r="AI54" s="39"/>
      <c r="AJ54" s="81">
        <f ca="1">INDIRECT("'"&amp;$AL$3&amp;"'!"&amp;$AL$2&amp;DAY($B53)+13)</f>
        <v>0</v>
      </c>
      <c r="AK54" s="81">
        <f ca="1">INDIRECT("'"&amp;$AL$3&amp;"'!"&amp;$AM$2&amp;DAY($B53)+13)</f>
        <v>0</v>
      </c>
      <c r="AL54" s="34"/>
    </row>
    <row r="55" spans="2:38" ht="18" customHeight="1">
      <c r="B55" s="162">
        <f ca="1">B53+1</f>
        <v>46136</v>
      </c>
      <c r="C55" s="164">
        <f ca="1">B55</f>
        <v>46136</v>
      </c>
      <c r="D55" s="46"/>
      <c r="E55" s="47"/>
      <c r="F55" s="46"/>
      <c r="G55" s="47"/>
      <c r="H55" s="46"/>
      <c r="I55" s="47"/>
      <c r="J55" s="46"/>
      <c r="K55" s="47"/>
      <c r="L55" s="46"/>
      <c r="M55" s="47"/>
      <c r="N55" s="46"/>
      <c r="O55" s="47"/>
      <c r="P55" s="46"/>
      <c r="Q55" s="47"/>
      <c r="R55" s="46"/>
      <c r="S55" s="47"/>
      <c r="T55" s="46"/>
      <c r="U55" s="47"/>
      <c r="V55" s="46"/>
      <c r="W55" s="47"/>
      <c r="X55" s="46"/>
      <c r="Y55" s="47"/>
      <c r="Z55" s="46"/>
      <c r="AA55" s="47"/>
      <c r="AB55" s="46"/>
      <c r="AC55" s="47"/>
      <c r="AD55" s="46"/>
      <c r="AE55" s="47"/>
      <c r="AF55" s="46"/>
      <c r="AG55" s="47"/>
      <c r="AH55" s="46"/>
      <c r="AI55" s="47"/>
      <c r="AJ55" s="80">
        <f ca="1">INDIRECT("'"&amp;$AL$3&amp;"'!"&amp;$AL$1&amp;DAY($B55)+13)</f>
        <v>0</v>
      </c>
      <c r="AK55" s="80">
        <f ca="1">INDIRECT("'"&amp;$AL$3&amp;"'!"&amp;$AM$1&amp;DAY($B55)+13)</f>
        <v>0</v>
      </c>
      <c r="AL55" s="34"/>
    </row>
    <row r="56" spans="2:38" ht="18" customHeight="1">
      <c r="B56" s="163"/>
      <c r="C56" s="165"/>
      <c r="D56" s="48"/>
      <c r="E56" s="39"/>
      <c r="F56" s="48"/>
      <c r="G56" s="39"/>
      <c r="H56" s="48"/>
      <c r="I56" s="39"/>
      <c r="J56" s="48"/>
      <c r="K56" s="39"/>
      <c r="L56" s="48"/>
      <c r="M56" s="39"/>
      <c r="N56" s="48"/>
      <c r="O56" s="39"/>
      <c r="P56" s="48"/>
      <c r="Q56" s="39"/>
      <c r="R56" s="48"/>
      <c r="S56" s="39"/>
      <c r="T56" s="48"/>
      <c r="U56" s="39"/>
      <c r="V56" s="48"/>
      <c r="W56" s="39"/>
      <c r="X56" s="48"/>
      <c r="Y56" s="39"/>
      <c r="Z56" s="48"/>
      <c r="AA56" s="39"/>
      <c r="AB56" s="48"/>
      <c r="AC56" s="39"/>
      <c r="AD56" s="48"/>
      <c r="AE56" s="39"/>
      <c r="AF56" s="48"/>
      <c r="AG56" s="39"/>
      <c r="AH56" s="48"/>
      <c r="AI56" s="39"/>
      <c r="AJ56" s="81">
        <f ca="1">INDIRECT("'"&amp;$AL$3&amp;"'!"&amp;$AL$2&amp;DAY($B55)+13)</f>
        <v>0</v>
      </c>
      <c r="AK56" s="81">
        <f ca="1">INDIRECT("'"&amp;$AL$3&amp;"'!"&amp;$AM$2&amp;DAY($B55)+13)</f>
        <v>0</v>
      </c>
      <c r="AL56" s="34"/>
    </row>
    <row r="57" spans="2:38" ht="18" customHeight="1">
      <c r="B57" s="162">
        <f ca="1">B55+1</f>
        <v>46137</v>
      </c>
      <c r="C57" s="164">
        <f ca="1">B57</f>
        <v>46137</v>
      </c>
      <c r="D57" s="46"/>
      <c r="E57" s="47"/>
      <c r="F57" s="46"/>
      <c r="G57" s="47"/>
      <c r="H57" s="46"/>
      <c r="I57" s="47"/>
      <c r="J57" s="46"/>
      <c r="K57" s="47"/>
      <c r="L57" s="46"/>
      <c r="M57" s="47"/>
      <c r="N57" s="46"/>
      <c r="O57" s="47"/>
      <c r="P57" s="46"/>
      <c r="Q57" s="47"/>
      <c r="R57" s="46"/>
      <c r="S57" s="47"/>
      <c r="T57" s="46"/>
      <c r="U57" s="47"/>
      <c r="V57" s="46"/>
      <c r="W57" s="47"/>
      <c r="X57" s="46"/>
      <c r="Y57" s="47"/>
      <c r="Z57" s="46"/>
      <c r="AA57" s="47"/>
      <c r="AB57" s="46"/>
      <c r="AC57" s="47"/>
      <c r="AD57" s="46"/>
      <c r="AE57" s="47"/>
      <c r="AF57" s="46"/>
      <c r="AG57" s="47"/>
      <c r="AH57" s="46"/>
      <c r="AI57" s="47"/>
      <c r="AJ57" s="80">
        <f ca="1">INDIRECT("'"&amp;$AL$3&amp;"'!"&amp;$AL$1&amp;DAY($B57)+13)</f>
        <v>0</v>
      </c>
      <c r="AK57" s="80">
        <f ca="1">INDIRECT("'"&amp;$AL$3&amp;"'!"&amp;$AM$1&amp;DAY($B57)+13)</f>
        <v>0</v>
      </c>
      <c r="AL57" s="34"/>
    </row>
    <row r="58" spans="2:38" ht="18" customHeight="1">
      <c r="B58" s="163"/>
      <c r="C58" s="165"/>
      <c r="D58" s="48"/>
      <c r="E58" s="39"/>
      <c r="F58" s="48"/>
      <c r="G58" s="39"/>
      <c r="H58" s="48"/>
      <c r="I58" s="39"/>
      <c r="J58" s="48"/>
      <c r="K58" s="39"/>
      <c r="L58" s="48"/>
      <c r="M58" s="39"/>
      <c r="N58" s="48"/>
      <c r="O58" s="39"/>
      <c r="P58" s="48"/>
      <c r="Q58" s="39"/>
      <c r="R58" s="48"/>
      <c r="S58" s="39"/>
      <c r="T58" s="48"/>
      <c r="U58" s="39"/>
      <c r="V58" s="48"/>
      <c r="W58" s="39"/>
      <c r="X58" s="48"/>
      <c r="Y58" s="39"/>
      <c r="Z58" s="48"/>
      <c r="AA58" s="39"/>
      <c r="AB58" s="48"/>
      <c r="AC58" s="39"/>
      <c r="AD58" s="48"/>
      <c r="AE58" s="39"/>
      <c r="AF58" s="48"/>
      <c r="AG58" s="39"/>
      <c r="AH58" s="48"/>
      <c r="AI58" s="39"/>
      <c r="AJ58" s="81">
        <f ca="1">INDIRECT("'"&amp;$AL$3&amp;"'!"&amp;$AL$2&amp;DAY($B57)+13)</f>
        <v>0</v>
      </c>
      <c r="AK58" s="81">
        <f ca="1">INDIRECT("'"&amp;$AL$3&amp;"'!"&amp;$AM$2&amp;DAY($B57)+13)</f>
        <v>0</v>
      </c>
      <c r="AL58" s="34"/>
    </row>
    <row r="59" spans="2:38" ht="18" customHeight="1">
      <c r="B59" s="162">
        <f ca="1">B57+1</f>
        <v>46138</v>
      </c>
      <c r="C59" s="164">
        <f ca="1">B59</f>
        <v>46138</v>
      </c>
      <c r="D59" s="46"/>
      <c r="E59" s="47"/>
      <c r="F59" s="46"/>
      <c r="G59" s="47"/>
      <c r="H59" s="46"/>
      <c r="I59" s="47"/>
      <c r="J59" s="46"/>
      <c r="K59" s="47"/>
      <c r="L59" s="46"/>
      <c r="M59" s="47"/>
      <c r="N59" s="46"/>
      <c r="O59" s="47"/>
      <c r="P59" s="46"/>
      <c r="Q59" s="47"/>
      <c r="R59" s="46"/>
      <c r="S59" s="47"/>
      <c r="T59" s="46"/>
      <c r="U59" s="47"/>
      <c r="V59" s="46"/>
      <c r="W59" s="47"/>
      <c r="X59" s="46"/>
      <c r="Y59" s="47"/>
      <c r="Z59" s="46"/>
      <c r="AA59" s="47"/>
      <c r="AB59" s="46"/>
      <c r="AC59" s="47"/>
      <c r="AD59" s="46"/>
      <c r="AE59" s="47"/>
      <c r="AF59" s="46"/>
      <c r="AG59" s="47"/>
      <c r="AH59" s="46"/>
      <c r="AI59" s="47"/>
      <c r="AJ59" s="80">
        <f ca="1">INDIRECT("'"&amp;$AL$3&amp;"'!"&amp;$AL$1&amp;DAY($B59)+13)</f>
        <v>0</v>
      </c>
      <c r="AK59" s="80">
        <f ca="1">INDIRECT("'"&amp;$AL$3&amp;"'!"&amp;$AM$1&amp;DAY($B59)+13)</f>
        <v>0</v>
      </c>
      <c r="AL59" s="34"/>
    </row>
    <row r="60" spans="2:38" ht="18" customHeight="1">
      <c r="B60" s="163"/>
      <c r="C60" s="165"/>
      <c r="D60" s="48"/>
      <c r="E60" s="39"/>
      <c r="F60" s="48"/>
      <c r="G60" s="39"/>
      <c r="H60" s="48"/>
      <c r="I60" s="39"/>
      <c r="J60" s="48"/>
      <c r="K60" s="39"/>
      <c r="L60" s="48"/>
      <c r="M60" s="39"/>
      <c r="N60" s="48"/>
      <c r="O60" s="39"/>
      <c r="P60" s="48"/>
      <c r="Q60" s="39"/>
      <c r="R60" s="48"/>
      <c r="S60" s="39"/>
      <c r="T60" s="48"/>
      <c r="U60" s="39"/>
      <c r="V60" s="48"/>
      <c r="W60" s="39"/>
      <c r="X60" s="48"/>
      <c r="Y60" s="39"/>
      <c r="Z60" s="48"/>
      <c r="AA60" s="39"/>
      <c r="AB60" s="48"/>
      <c r="AC60" s="39"/>
      <c r="AD60" s="48"/>
      <c r="AE60" s="39"/>
      <c r="AF60" s="48"/>
      <c r="AG60" s="39"/>
      <c r="AH60" s="48"/>
      <c r="AI60" s="39"/>
      <c r="AJ60" s="81">
        <f ca="1">INDIRECT("'"&amp;$AL$3&amp;"'!"&amp;$AL$2&amp;DAY($B59)+13)</f>
        <v>0</v>
      </c>
      <c r="AK60" s="81">
        <f ca="1">INDIRECT("'"&amp;$AL$3&amp;"'!"&amp;$AM$2&amp;DAY($B59)+13)</f>
        <v>0</v>
      </c>
      <c r="AL60" s="34"/>
    </row>
    <row r="61" spans="2:38" ht="18" customHeight="1">
      <c r="B61" s="162">
        <f ca="1">B59+1</f>
        <v>46139</v>
      </c>
      <c r="C61" s="164">
        <f ca="1">B61</f>
        <v>46139</v>
      </c>
      <c r="D61" s="46"/>
      <c r="E61" s="47"/>
      <c r="F61" s="46"/>
      <c r="G61" s="47"/>
      <c r="H61" s="46"/>
      <c r="I61" s="47"/>
      <c r="J61" s="46"/>
      <c r="K61" s="47"/>
      <c r="L61" s="46"/>
      <c r="M61" s="47"/>
      <c r="N61" s="46"/>
      <c r="O61" s="47"/>
      <c r="P61" s="46"/>
      <c r="Q61" s="47"/>
      <c r="R61" s="46"/>
      <c r="S61" s="47"/>
      <c r="T61" s="46"/>
      <c r="U61" s="47"/>
      <c r="V61" s="46"/>
      <c r="W61" s="47"/>
      <c r="X61" s="46"/>
      <c r="Y61" s="47"/>
      <c r="Z61" s="46"/>
      <c r="AA61" s="47"/>
      <c r="AB61" s="46"/>
      <c r="AC61" s="47"/>
      <c r="AD61" s="46"/>
      <c r="AE61" s="47"/>
      <c r="AF61" s="46"/>
      <c r="AG61" s="47"/>
      <c r="AH61" s="46"/>
      <c r="AI61" s="47"/>
      <c r="AJ61" s="80">
        <f ca="1">INDIRECT("'"&amp;$AL$3&amp;"'!"&amp;$AL$1&amp;DAY($B61)+13)</f>
        <v>0</v>
      </c>
      <c r="AK61" s="80">
        <f ca="1">INDIRECT("'"&amp;$AL$3&amp;"'!"&amp;$AM$1&amp;DAY($B61)+13)</f>
        <v>0</v>
      </c>
      <c r="AL61" s="34"/>
    </row>
    <row r="62" spans="2:38" ht="18" customHeight="1">
      <c r="B62" s="163"/>
      <c r="C62" s="165"/>
      <c r="D62" s="48"/>
      <c r="E62" s="39"/>
      <c r="F62" s="48"/>
      <c r="G62" s="39"/>
      <c r="H62" s="48"/>
      <c r="I62" s="39"/>
      <c r="J62" s="48"/>
      <c r="K62" s="39"/>
      <c r="L62" s="48"/>
      <c r="M62" s="39"/>
      <c r="N62" s="48"/>
      <c r="O62" s="39"/>
      <c r="P62" s="48"/>
      <c r="Q62" s="39"/>
      <c r="R62" s="48"/>
      <c r="S62" s="39"/>
      <c r="T62" s="48"/>
      <c r="U62" s="39"/>
      <c r="V62" s="48"/>
      <c r="W62" s="39"/>
      <c r="X62" s="48"/>
      <c r="Y62" s="39"/>
      <c r="Z62" s="48"/>
      <c r="AA62" s="39"/>
      <c r="AB62" s="48"/>
      <c r="AC62" s="39"/>
      <c r="AD62" s="48"/>
      <c r="AE62" s="39"/>
      <c r="AF62" s="48"/>
      <c r="AG62" s="39"/>
      <c r="AH62" s="48"/>
      <c r="AI62" s="39"/>
      <c r="AJ62" s="81">
        <f ca="1">INDIRECT("'"&amp;$AL$3&amp;"'!"&amp;$AL$2&amp;DAY($B61)+13)</f>
        <v>0</v>
      </c>
      <c r="AK62" s="81">
        <f ca="1">INDIRECT("'"&amp;$AL$3&amp;"'!"&amp;$AM$2&amp;DAY($B61)+13)</f>
        <v>0</v>
      </c>
      <c r="AL62" s="34"/>
    </row>
    <row r="63" spans="2:38" ht="18" customHeight="1">
      <c r="B63" s="162">
        <f ca="1">B61+1</f>
        <v>46140</v>
      </c>
      <c r="C63" s="164">
        <f ca="1">B63</f>
        <v>46140</v>
      </c>
      <c r="D63" s="46"/>
      <c r="E63" s="47"/>
      <c r="F63" s="46"/>
      <c r="G63" s="47"/>
      <c r="H63" s="46"/>
      <c r="I63" s="47"/>
      <c r="J63" s="46"/>
      <c r="K63" s="47"/>
      <c r="L63" s="46"/>
      <c r="M63" s="47"/>
      <c r="N63" s="46"/>
      <c r="O63" s="47"/>
      <c r="P63" s="46"/>
      <c r="Q63" s="47"/>
      <c r="R63" s="46"/>
      <c r="S63" s="47"/>
      <c r="T63" s="46"/>
      <c r="U63" s="47"/>
      <c r="V63" s="46"/>
      <c r="W63" s="47"/>
      <c r="X63" s="46"/>
      <c r="Y63" s="47"/>
      <c r="Z63" s="46"/>
      <c r="AA63" s="47"/>
      <c r="AB63" s="46"/>
      <c r="AC63" s="47"/>
      <c r="AD63" s="46"/>
      <c r="AE63" s="47"/>
      <c r="AF63" s="46"/>
      <c r="AG63" s="47"/>
      <c r="AH63" s="46"/>
      <c r="AI63" s="47"/>
      <c r="AJ63" s="80">
        <f ca="1">INDIRECT("'"&amp;$AL$3&amp;"'!"&amp;$AL$1&amp;DAY($B63)+13)</f>
        <v>0</v>
      </c>
      <c r="AK63" s="80">
        <f ca="1">INDIRECT("'"&amp;$AL$3&amp;"'!"&amp;$AM$1&amp;DAY($B63)+13)</f>
        <v>0</v>
      </c>
      <c r="AL63" s="34"/>
    </row>
    <row r="64" spans="2:38" ht="18" customHeight="1">
      <c r="B64" s="163"/>
      <c r="C64" s="165"/>
      <c r="D64" s="48"/>
      <c r="E64" s="39"/>
      <c r="F64" s="48"/>
      <c r="G64" s="39"/>
      <c r="H64" s="48"/>
      <c r="I64" s="39"/>
      <c r="J64" s="48"/>
      <c r="K64" s="39"/>
      <c r="L64" s="48"/>
      <c r="M64" s="39"/>
      <c r="N64" s="48"/>
      <c r="O64" s="39"/>
      <c r="P64" s="48"/>
      <c r="Q64" s="39"/>
      <c r="R64" s="48"/>
      <c r="S64" s="39"/>
      <c r="T64" s="48"/>
      <c r="U64" s="39"/>
      <c r="V64" s="48"/>
      <c r="W64" s="39"/>
      <c r="X64" s="48"/>
      <c r="Y64" s="39"/>
      <c r="Z64" s="48"/>
      <c r="AA64" s="39"/>
      <c r="AB64" s="48"/>
      <c r="AC64" s="39"/>
      <c r="AD64" s="48"/>
      <c r="AE64" s="39"/>
      <c r="AF64" s="48"/>
      <c r="AG64" s="39"/>
      <c r="AH64" s="48"/>
      <c r="AI64" s="39"/>
      <c r="AJ64" s="81">
        <f ca="1">INDIRECT("'"&amp;$AL$3&amp;"'!"&amp;$AL$2&amp;DAY($B63)+13)</f>
        <v>0</v>
      </c>
      <c r="AK64" s="81">
        <f ca="1">INDIRECT("'"&amp;$AL$3&amp;"'!"&amp;$AM$2&amp;DAY($B63)+13)</f>
        <v>0</v>
      </c>
      <c r="AL64" s="34"/>
    </row>
    <row r="65" spans="2:38" ht="18" customHeight="1">
      <c r="B65" s="162">
        <f ca="1">IF(B63="","",IF(DAY(B63+1)=1,"",B63+1))</f>
        <v>46141</v>
      </c>
      <c r="C65" s="164">
        <f ca="1">B65</f>
        <v>46141</v>
      </c>
      <c r="D65" s="46"/>
      <c r="E65" s="47"/>
      <c r="F65" s="46"/>
      <c r="G65" s="47"/>
      <c r="H65" s="46"/>
      <c r="I65" s="47"/>
      <c r="J65" s="46"/>
      <c r="K65" s="47"/>
      <c r="L65" s="46"/>
      <c r="M65" s="47"/>
      <c r="N65" s="46"/>
      <c r="O65" s="47"/>
      <c r="P65" s="46"/>
      <c r="Q65" s="47"/>
      <c r="R65" s="46"/>
      <c r="S65" s="47"/>
      <c r="T65" s="46"/>
      <c r="U65" s="47"/>
      <c r="V65" s="46"/>
      <c r="W65" s="47"/>
      <c r="X65" s="46"/>
      <c r="Y65" s="47"/>
      <c r="Z65" s="46"/>
      <c r="AA65" s="47"/>
      <c r="AB65" s="46"/>
      <c r="AC65" s="47"/>
      <c r="AD65" s="46"/>
      <c r="AE65" s="47"/>
      <c r="AF65" s="46"/>
      <c r="AG65" s="47"/>
      <c r="AH65" s="46"/>
      <c r="AI65" s="47"/>
      <c r="AJ65" s="80">
        <f ca="1">IF(B65="","",INDIRECT("'"&amp;$AL$3&amp;"'!"&amp;$AL$1&amp;DAY(B65)+13))</f>
        <v>0</v>
      </c>
      <c r="AK65" s="80">
        <f ca="1">IF(C65="","",INDIRECT("'"&amp;$AL$3&amp;"'!"&amp;$AM$1&amp;DAY(C65)+13))</f>
        <v>0</v>
      </c>
      <c r="AL65" s="34"/>
    </row>
    <row r="66" spans="2:38" ht="18" customHeight="1">
      <c r="B66" s="163"/>
      <c r="C66" s="165"/>
      <c r="D66" s="48"/>
      <c r="E66" s="39"/>
      <c r="F66" s="48"/>
      <c r="G66" s="39"/>
      <c r="H66" s="48"/>
      <c r="I66" s="39"/>
      <c r="J66" s="48"/>
      <c r="K66" s="39"/>
      <c r="L66" s="48"/>
      <c r="M66" s="39"/>
      <c r="N66" s="48"/>
      <c r="O66" s="39"/>
      <c r="P66" s="48"/>
      <c r="Q66" s="39"/>
      <c r="R66" s="48"/>
      <c r="S66" s="39"/>
      <c r="T66" s="48"/>
      <c r="U66" s="39"/>
      <c r="V66" s="48"/>
      <c r="W66" s="39"/>
      <c r="X66" s="48"/>
      <c r="Y66" s="39"/>
      <c r="Z66" s="48"/>
      <c r="AA66" s="39"/>
      <c r="AB66" s="48"/>
      <c r="AC66" s="39"/>
      <c r="AD66" s="48"/>
      <c r="AE66" s="39"/>
      <c r="AF66" s="48"/>
      <c r="AG66" s="39"/>
      <c r="AH66" s="48"/>
      <c r="AI66" s="39"/>
      <c r="AJ66" s="81">
        <f ca="1">IF(B65="","",INDIRECT("'"&amp;$AL$3&amp;"'!"&amp;$AL$2&amp;DAY(B65)+13))</f>
        <v>0</v>
      </c>
      <c r="AK66" s="81">
        <f ca="1">IF(C65="","",INDIRECT("'"&amp;$AL$3&amp;"'!"&amp;$AM$2&amp;DAY(C65)+13))</f>
        <v>0</v>
      </c>
      <c r="AL66" s="34"/>
    </row>
    <row r="67" spans="2:38" ht="18" customHeight="1">
      <c r="B67" s="162">
        <f ca="1">IF(B65="","",IF(DAY(B65+1)=1,"",B65+1))</f>
        <v>46142</v>
      </c>
      <c r="C67" s="164">
        <f ca="1">B67</f>
        <v>46142</v>
      </c>
      <c r="D67" s="46"/>
      <c r="E67" s="47"/>
      <c r="F67" s="46"/>
      <c r="G67" s="47"/>
      <c r="H67" s="46"/>
      <c r="I67" s="47"/>
      <c r="J67" s="46"/>
      <c r="K67" s="47"/>
      <c r="L67" s="46"/>
      <c r="M67" s="47"/>
      <c r="N67" s="46"/>
      <c r="O67" s="47"/>
      <c r="P67" s="46"/>
      <c r="Q67" s="47"/>
      <c r="R67" s="46"/>
      <c r="S67" s="47"/>
      <c r="T67" s="46"/>
      <c r="U67" s="47"/>
      <c r="V67" s="46"/>
      <c r="W67" s="47"/>
      <c r="X67" s="46"/>
      <c r="Y67" s="47"/>
      <c r="Z67" s="46"/>
      <c r="AA67" s="47"/>
      <c r="AB67" s="46"/>
      <c r="AC67" s="47"/>
      <c r="AD67" s="46"/>
      <c r="AE67" s="47"/>
      <c r="AF67" s="46"/>
      <c r="AG67" s="47"/>
      <c r="AH67" s="46"/>
      <c r="AI67" s="47"/>
      <c r="AJ67" s="80">
        <f ca="1">IF(B67="","",INDIRECT("'"&amp;$AL$3&amp;"'!"&amp;$AL$1&amp;DAY(B67)+13))</f>
        <v>0</v>
      </c>
      <c r="AK67" s="80">
        <f ca="1">IF(C67="","",INDIRECT("'"&amp;$AL$3&amp;"'!"&amp;$AM$1&amp;DAY(C67)+13))</f>
        <v>0</v>
      </c>
      <c r="AL67" s="34"/>
    </row>
    <row r="68" spans="2:38" ht="18" customHeight="1">
      <c r="B68" s="163"/>
      <c r="C68" s="165"/>
      <c r="D68" s="48"/>
      <c r="E68" s="39"/>
      <c r="F68" s="48"/>
      <c r="G68" s="39"/>
      <c r="H68" s="48"/>
      <c r="I68" s="39"/>
      <c r="J68" s="48"/>
      <c r="K68" s="39"/>
      <c r="L68" s="48"/>
      <c r="M68" s="39"/>
      <c r="N68" s="48"/>
      <c r="O68" s="39"/>
      <c r="P68" s="48"/>
      <c r="Q68" s="39"/>
      <c r="R68" s="48"/>
      <c r="S68" s="39"/>
      <c r="T68" s="48"/>
      <c r="U68" s="39"/>
      <c r="V68" s="48"/>
      <c r="W68" s="39"/>
      <c r="X68" s="48"/>
      <c r="Y68" s="39"/>
      <c r="Z68" s="48"/>
      <c r="AA68" s="39"/>
      <c r="AB68" s="48"/>
      <c r="AC68" s="39"/>
      <c r="AD68" s="48"/>
      <c r="AE68" s="39"/>
      <c r="AF68" s="48"/>
      <c r="AG68" s="39"/>
      <c r="AH68" s="48"/>
      <c r="AI68" s="39"/>
      <c r="AJ68" s="81">
        <f ca="1">IF(B67="","",INDIRECT("'"&amp;$AL$3&amp;"'!"&amp;$AL$2&amp;DAY(B67)+13))</f>
        <v>0</v>
      </c>
      <c r="AK68" s="81">
        <f ca="1">IF(C67="","",INDIRECT("'"&amp;$AL$3&amp;"'!"&amp;$AM$2&amp;DAY(C67)+13))</f>
        <v>0</v>
      </c>
      <c r="AL68" s="34"/>
    </row>
    <row r="69" spans="2:38" ht="18" customHeight="1">
      <c r="B69" s="162" t="str">
        <f ca="1">IF(B67="","",IF(DAY(B67+1)=1,"",B67+1))</f>
        <v/>
      </c>
      <c r="C69" s="164" t="str">
        <f ca="1">B69</f>
        <v/>
      </c>
      <c r="D69" s="46"/>
      <c r="E69" s="47"/>
      <c r="F69" s="46"/>
      <c r="G69" s="47"/>
      <c r="H69" s="46"/>
      <c r="I69" s="47"/>
      <c r="J69" s="46"/>
      <c r="K69" s="47"/>
      <c r="L69" s="46"/>
      <c r="M69" s="47"/>
      <c r="N69" s="46"/>
      <c r="O69" s="47"/>
      <c r="P69" s="46"/>
      <c r="Q69" s="47"/>
      <c r="R69" s="46"/>
      <c r="S69" s="47"/>
      <c r="T69" s="46"/>
      <c r="U69" s="47"/>
      <c r="V69" s="46"/>
      <c r="W69" s="47"/>
      <c r="X69" s="46"/>
      <c r="Y69" s="47"/>
      <c r="Z69" s="46"/>
      <c r="AA69" s="47"/>
      <c r="AB69" s="46"/>
      <c r="AC69" s="47"/>
      <c r="AD69" s="46"/>
      <c r="AE69" s="47"/>
      <c r="AF69" s="46"/>
      <c r="AG69" s="47"/>
      <c r="AH69" s="46"/>
      <c r="AI69" s="47"/>
      <c r="AJ69" s="80" t="str">
        <f ca="1">IF(B69="","",INDIRECT("'"&amp;$AL$3&amp;"'!"&amp;$AL$1&amp;DAY(B69)+13))</f>
        <v/>
      </c>
      <c r="AK69" s="80" t="str">
        <f ca="1">IF(C69="","",INDIRECT("'"&amp;$AL$3&amp;"'!"&amp;$AM$1&amp;DAY(C69)+13))</f>
        <v/>
      </c>
      <c r="AL69" s="34"/>
    </row>
    <row r="70" spans="2:38" ht="18" customHeight="1">
      <c r="B70" s="163"/>
      <c r="C70" s="165"/>
      <c r="D70" s="48"/>
      <c r="E70" s="39"/>
      <c r="F70" s="48"/>
      <c r="G70" s="39"/>
      <c r="H70" s="48"/>
      <c r="I70" s="39"/>
      <c r="J70" s="48"/>
      <c r="K70" s="39"/>
      <c r="L70" s="48"/>
      <c r="M70" s="39"/>
      <c r="N70" s="48"/>
      <c r="O70" s="39"/>
      <c r="P70" s="48"/>
      <c r="Q70" s="39"/>
      <c r="R70" s="48"/>
      <c r="S70" s="39"/>
      <c r="T70" s="48"/>
      <c r="U70" s="39"/>
      <c r="V70" s="48"/>
      <c r="W70" s="39"/>
      <c r="X70" s="48"/>
      <c r="Y70" s="39"/>
      <c r="Z70" s="48"/>
      <c r="AA70" s="39"/>
      <c r="AB70" s="48"/>
      <c r="AC70" s="39"/>
      <c r="AD70" s="48"/>
      <c r="AE70" s="39"/>
      <c r="AF70" s="48"/>
      <c r="AG70" s="39"/>
      <c r="AH70" s="48"/>
      <c r="AI70" s="39"/>
      <c r="AJ70" s="81" t="str">
        <f ca="1">IF(B69="","",INDIRECT("'"&amp;$AL$3&amp;"'!"&amp;$AL$2&amp;DAY(B69)+13))</f>
        <v/>
      </c>
      <c r="AK70" s="81" t="str">
        <f ca="1">IF(C69="","",INDIRECT("'"&amp;$AL$3&amp;"'!"&amp;$AM$2&amp;DAY(C69)+13))</f>
        <v/>
      </c>
      <c r="AL70" s="34"/>
    </row>
    <row r="71" spans="2:38" ht="18" customHeight="1">
      <c r="B71" s="138" t="s">
        <v>78</v>
      </c>
      <c r="C71" s="139"/>
      <c r="D71" s="142"/>
      <c r="E71" s="143"/>
      <c r="F71" s="143"/>
      <c r="G71" s="143"/>
      <c r="H71" s="143"/>
      <c r="I71" s="143"/>
      <c r="J71" s="143"/>
      <c r="K71" s="143"/>
      <c r="L71" s="143"/>
      <c r="M71" s="143"/>
      <c r="N71" s="143"/>
      <c r="O71" s="143"/>
      <c r="P71" s="143"/>
      <c r="Q71" s="143"/>
      <c r="R71" s="143"/>
      <c r="S71" s="143"/>
      <c r="T71" s="143"/>
      <c r="U71" s="143"/>
      <c r="V71" s="143"/>
      <c r="W71" s="143"/>
      <c r="X71" s="144"/>
      <c r="Y71" s="148" t="s">
        <v>88</v>
      </c>
      <c r="Z71" s="149"/>
      <c r="AA71" s="149"/>
      <c r="AB71" s="149"/>
      <c r="AC71" s="149"/>
      <c r="AD71" s="149"/>
      <c r="AE71" s="152">
        <f ca="1">INDIRECT("'"&amp;$AL$3&amp;"'!"&amp;$AL$1&amp;45)</f>
        <v>0</v>
      </c>
      <c r="AF71" s="152"/>
      <c r="AG71" s="152"/>
      <c r="AH71" s="152"/>
      <c r="AI71" s="153"/>
      <c r="AJ71" s="156" t="s">
        <v>87</v>
      </c>
      <c r="AK71" s="158">
        <f ca="1">COUNTIF(AJ9:AJ70,"&gt;0")/2</f>
        <v>0</v>
      </c>
      <c r="AL71" s="34"/>
    </row>
    <row r="72" spans="2:38" ht="18" customHeight="1">
      <c r="B72" s="140"/>
      <c r="C72" s="141"/>
      <c r="D72" s="145"/>
      <c r="E72" s="146"/>
      <c r="F72" s="146"/>
      <c r="G72" s="146"/>
      <c r="H72" s="146"/>
      <c r="I72" s="146"/>
      <c r="J72" s="146"/>
      <c r="K72" s="146"/>
      <c r="L72" s="146"/>
      <c r="M72" s="146"/>
      <c r="N72" s="146"/>
      <c r="O72" s="146"/>
      <c r="P72" s="146"/>
      <c r="Q72" s="146"/>
      <c r="R72" s="146"/>
      <c r="S72" s="146"/>
      <c r="T72" s="146"/>
      <c r="U72" s="146"/>
      <c r="V72" s="146"/>
      <c r="W72" s="146"/>
      <c r="X72" s="147"/>
      <c r="Y72" s="150"/>
      <c r="Z72" s="151"/>
      <c r="AA72" s="151"/>
      <c r="AB72" s="151"/>
      <c r="AC72" s="151"/>
      <c r="AD72" s="151"/>
      <c r="AE72" s="154"/>
      <c r="AF72" s="154"/>
      <c r="AG72" s="154"/>
      <c r="AH72" s="154"/>
      <c r="AI72" s="155"/>
      <c r="AJ72" s="157"/>
      <c r="AK72" s="159"/>
      <c r="AL72" s="34"/>
    </row>
    <row r="73" spans="2:38">
      <c r="U73" s="160" t="s">
        <v>89</v>
      </c>
      <c r="V73" s="160"/>
      <c r="W73" s="160"/>
      <c r="X73" s="160"/>
      <c r="Y73" s="160"/>
      <c r="Z73" s="160"/>
      <c r="AA73" s="160"/>
      <c r="AB73" s="160"/>
      <c r="AC73" s="160"/>
      <c r="AD73" s="160"/>
      <c r="AE73" s="160"/>
      <c r="AF73" s="160"/>
      <c r="AG73" s="160"/>
      <c r="AH73" s="160"/>
      <c r="AI73" s="160"/>
      <c r="AJ73" s="160"/>
      <c r="AK73" s="160"/>
    </row>
    <row r="74" spans="2:38" ht="13.5" customHeight="1">
      <c r="C74" s="136" t="s">
        <v>79</v>
      </c>
      <c r="D74" s="49"/>
      <c r="E74" s="49"/>
      <c r="F74" s="49"/>
      <c r="G74" s="137" t="s">
        <v>77</v>
      </c>
      <c r="H74" s="137"/>
      <c r="I74" s="137"/>
      <c r="M74" s="50"/>
      <c r="N74" s="50"/>
      <c r="O74" s="50"/>
      <c r="P74" s="137" t="s">
        <v>80</v>
      </c>
      <c r="Q74" s="137"/>
      <c r="R74" s="137"/>
      <c r="U74" s="161"/>
      <c r="V74" s="161"/>
      <c r="W74" s="161"/>
      <c r="X74" s="161"/>
      <c r="Y74" s="161"/>
      <c r="Z74" s="161"/>
      <c r="AA74" s="161"/>
      <c r="AB74" s="161"/>
      <c r="AC74" s="161"/>
      <c r="AD74" s="161"/>
      <c r="AE74" s="161"/>
      <c r="AF74" s="161"/>
      <c r="AG74" s="161"/>
      <c r="AH74" s="161"/>
      <c r="AI74" s="161"/>
      <c r="AJ74" s="161"/>
      <c r="AK74" s="161"/>
    </row>
    <row r="75" spans="2:38">
      <c r="C75" s="136"/>
      <c r="D75" s="51"/>
      <c r="E75" s="51"/>
      <c r="F75" s="51"/>
      <c r="G75" s="137"/>
      <c r="H75" s="137"/>
      <c r="I75" s="137"/>
      <c r="M75" s="52"/>
      <c r="N75" s="52"/>
      <c r="O75" s="52"/>
      <c r="P75" s="137"/>
      <c r="Q75" s="137"/>
      <c r="R75" s="137"/>
      <c r="U75" s="161"/>
      <c r="V75" s="161"/>
      <c r="W75" s="161"/>
      <c r="X75" s="161"/>
      <c r="Y75" s="161"/>
      <c r="Z75" s="161"/>
      <c r="AA75" s="161"/>
      <c r="AB75" s="161"/>
      <c r="AC75" s="161"/>
      <c r="AD75" s="161"/>
      <c r="AE75" s="161"/>
      <c r="AF75" s="161"/>
      <c r="AG75" s="161"/>
      <c r="AH75" s="161"/>
      <c r="AI75" s="161"/>
      <c r="AJ75" s="161"/>
      <c r="AK75" s="161"/>
    </row>
  </sheetData>
  <sheetProtection sheet="1" objects="1" scenarios="1"/>
  <mergeCells count="93">
    <mergeCell ref="B1:C1"/>
    <mergeCell ref="D5:M6"/>
    <mergeCell ref="AD2:AG2"/>
    <mergeCell ref="AD1:AG1"/>
    <mergeCell ref="AH1:AK1"/>
    <mergeCell ref="AH2:AK2"/>
    <mergeCell ref="AD3:AG3"/>
    <mergeCell ref="AH3:AK3"/>
    <mergeCell ref="E1:Z1"/>
    <mergeCell ref="B2:M2"/>
    <mergeCell ref="B7:B8"/>
    <mergeCell ref="C7:C8"/>
    <mergeCell ref="E8:F8"/>
    <mergeCell ref="G8:H8"/>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B23:B24"/>
    <mergeCell ref="C23:C24"/>
    <mergeCell ref="B25:B26"/>
    <mergeCell ref="C25:C26"/>
    <mergeCell ref="B27:B28"/>
    <mergeCell ref="C27:C28"/>
    <mergeCell ref="B29:B30"/>
    <mergeCell ref="C29:C30"/>
    <mergeCell ref="B31:B32"/>
    <mergeCell ref="C31:C32"/>
    <mergeCell ref="B33:B34"/>
    <mergeCell ref="C33:C34"/>
    <mergeCell ref="B35:B36"/>
    <mergeCell ref="C35:C36"/>
    <mergeCell ref="B37:B38"/>
    <mergeCell ref="C37:C38"/>
    <mergeCell ref="B39:B40"/>
    <mergeCell ref="C39:C40"/>
    <mergeCell ref="B41:B42"/>
    <mergeCell ref="C41:C42"/>
    <mergeCell ref="B43:B44"/>
    <mergeCell ref="C43:C44"/>
    <mergeCell ref="B45:B46"/>
    <mergeCell ref="C45:C46"/>
    <mergeCell ref="B47:B48"/>
    <mergeCell ref="C47:C48"/>
    <mergeCell ref="B49:B50"/>
    <mergeCell ref="C49:C50"/>
    <mergeCell ref="B51:B52"/>
    <mergeCell ref="C51:C52"/>
    <mergeCell ref="B53:B54"/>
    <mergeCell ref="C53:C54"/>
    <mergeCell ref="B55:B56"/>
    <mergeCell ref="C55:C56"/>
    <mergeCell ref="B57:B58"/>
    <mergeCell ref="C57:C58"/>
    <mergeCell ref="B59:B60"/>
    <mergeCell ref="C59:C60"/>
    <mergeCell ref="B61:B62"/>
    <mergeCell ref="C61:C62"/>
    <mergeCell ref="B63:B64"/>
    <mergeCell ref="C63:C64"/>
    <mergeCell ref="B65:B66"/>
    <mergeCell ref="C65:C66"/>
    <mergeCell ref="B67:B68"/>
    <mergeCell ref="C67:C68"/>
    <mergeCell ref="B69:B70"/>
    <mergeCell ref="C69:C70"/>
    <mergeCell ref="Y71:AD72"/>
    <mergeCell ref="AE71:AI72"/>
    <mergeCell ref="AJ71:AJ72"/>
    <mergeCell ref="AK71:AK72"/>
    <mergeCell ref="U73:AK75"/>
    <mergeCell ref="C74:C75"/>
    <mergeCell ref="G74:I75"/>
    <mergeCell ref="P74:R75"/>
    <mergeCell ref="B71:C72"/>
    <mergeCell ref="D71:X72"/>
    <mergeCell ref="AK7:AK8"/>
    <mergeCell ref="AJ7:AJ8"/>
    <mergeCell ref="V5:Y6"/>
    <mergeCell ref="Q5:S6"/>
    <mergeCell ref="N5:P6"/>
    <mergeCell ref="T5:U6"/>
    <mergeCell ref="AJ5:AK6"/>
  </mergeCells>
  <phoneticPr fontId="1"/>
  <conditionalFormatting sqref="B9:C70">
    <cfRule type="expression" dxfId="111" priority="10" stopIfTrue="1">
      <formula>MATCH(B9,祝日,0)&gt;0</formula>
    </cfRule>
    <cfRule type="expression" dxfId="110" priority="11" stopIfTrue="1">
      <formula>WEEKDAY($B9)=1</formula>
    </cfRule>
    <cfRule type="expression" dxfId="109" priority="12" stopIfTrue="1">
      <formula>WEEKDAY($B9)=7</formula>
    </cfRule>
  </conditionalFormatting>
  <conditionalFormatting sqref="D9:AI9 D11:AI11 D13:AI13 D15:AI15 D17:AI17 D19:AI19 D21:AI21 D23:AI23 D25:AI25 D27:AI27 D29:AI29 D31:AI31 D33:AI33 D35:AI35 D37:AI37 D39:AI39 D41:AI41 D43:AI43 D45:AI45">
    <cfRule type="expression" dxfId="108" priority="1">
      <formula>AND($AK9&lt;=D$7,$AK10&gt;D$7)</formula>
    </cfRule>
    <cfRule type="expression" dxfId="107" priority="5">
      <formula>AND($AJ9&lt;=D$7,$AJ10&gt;D$7)</formula>
    </cfRule>
  </conditionalFormatting>
  <conditionalFormatting sqref="D10:AI10 D12:AI12 D14:AI14 D16:AI16 D18:AI18 D20:AI20 D22:AI22 D24:AI24 D26:AI26 D28:AI28 D30:AI30 D32:AI32 D34:AI34 D36:AI36 D38:AI38 D40:AI40 D42:AI42 D44:AI44 D46:AI46">
    <cfRule type="expression" dxfId="106" priority="3">
      <formula>AND($AK9&lt;=D$7,$AK10&gt;D$7)</formula>
    </cfRule>
    <cfRule type="expression" dxfId="105" priority="7">
      <formula>AND($AJ9&lt;=D$7,$AJ10&gt;D$7)</formula>
    </cfRule>
  </conditionalFormatting>
  <conditionalFormatting sqref="D47:AI47 D49:AI49 D51:AI51 D53:AI53 D55:AI55 D57:AI57 D59:AI59 D61:AI61 D63:AI63 D65:AI65 D67:AI67 D69:AI69">
    <cfRule type="expression" dxfId="104" priority="2">
      <formula>AND($AK47&lt;=D$7,$AK48&gt;D$7)</formula>
    </cfRule>
    <cfRule type="expression" dxfId="103" priority="6">
      <formula>AND($AJ47&lt;=D$7,$AJ48&gt;D$7)</formula>
    </cfRule>
  </conditionalFormatting>
  <conditionalFormatting sqref="D48:AI48 D50:AI50 D52:AI52 D54:AI54 D56:AI56 D58:AI58 D60:AI60 D62:AI62 D64:AI64 D66:AI66 D68:AI68 D70:AI70">
    <cfRule type="expression" dxfId="102" priority="4">
      <formula>AND($AK47&lt;=D$7,$AK48&gt;D$7)</formula>
    </cfRule>
    <cfRule type="expression" dxfId="101" priority="8">
      <formula>AND($AJ47&lt;=D$7,$AJ48&gt;D$7)</formula>
    </cfRule>
  </conditionalFormatting>
  <dataValidations count="2">
    <dataValidation type="list" allowBlank="1" showInputMessage="1" showErrorMessage="1" sqref="T5:U6" xr:uid="{00000000-0002-0000-0000-000000000000}">
      <formula1>"4,5,6,7,8,9,10,11,12,1,2,3"</formula1>
    </dataValidation>
    <dataValidation type="list" allowBlank="1" showInputMessage="1" showErrorMessage="1" sqref="B1:C1" xr:uid="{00000000-0002-0000-0000-000001000000}">
      <formula1>"Work 1,Work 2,Work 3,Work 4,Work 5"</formula1>
    </dataValidation>
  </dataValidations>
  <printOptions horizontalCentered="1" verticalCentered="1" gridLinesSet="0"/>
  <pageMargins left="0.23622047244094491" right="0.23622047244094491" top="0.74803149606299213" bottom="0.74803149606299213" header="0.31496062992125984" footer="0.31496062992125984"/>
  <pageSetup paperSize="9" scale="59" orientation="portrait" r:id="rId1"/>
  <headerFooter alignWithMargins="0">
    <oddHeader>&amp;L（別紙様式1）&amp;C&amp;20Time Sheet</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Oct!X3</f>
        <v>Physics</v>
      </c>
      <c r="Y3" s="261"/>
      <c r="Z3" s="261"/>
      <c r="AA3" s="261"/>
      <c r="AB3" s="12"/>
    </row>
    <row r="4" spans="2:29" ht="30" customHeight="1">
      <c r="B4" s="216">
        <f>Oct!B4</f>
        <v>2026</v>
      </c>
      <c r="C4" s="216"/>
      <c r="D4" s="1" t="s">
        <v>38</v>
      </c>
      <c r="E4" s="12"/>
      <c r="F4" s="12"/>
      <c r="G4" s="12"/>
      <c r="H4" s="12"/>
      <c r="I4" s="12"/>
      <c r="J4" s="12"/>
      <c r="K4" s="12"/>
      <c r="L4" s="12"/>
      <c r="M4" s="12"/>
      <c r="N4" s="12"/>
      <c r="O4" s="12"/>
      <c r="P4" s="12"/>
      <c r="Q4" s="12"/>
      <c r="R4" s="12"/>
      <c r="S4" s="12"/>
      <c r="T4" s="12"/>
      <c r="U4" s="12"/>
      <c r="V4" s="218" t="s">
        <v>111</v>
      </c>
      <c r="W4" s="219"/>
      <c r="X4" s="262" t="str">
        <f>Oct!X4</f>
        <v>C5SD9999</v>
      </c>
      <c r="Y4" s="262"/>
      <c r="Z4" s="262"/>
      <c r="AA4" s="262"/>
      <c r="AB4" s="12"/>
    </row>
    <row r="5" spans="2:29" ht="30" customHeight="1" thickBot="1">
      <c r="B5" s="222">
        <v>11</v>
      </c>
      <c r="C5" s="222"/>
      <c r="D5" s="7" t="s">
        <v>37</v>
      </c>
      <c r="E5" s="5"/>
      <c r="F5" s="5"/>
      <c r="G5" s="5"/>
      <c r="H5" s="1"/>
      <c r="I5" s="1"/>
      <c r="J5" s="1"/>
      <c r="K5" s="1"/>
      <c r="L5" s="1"/>
      <c r="M5" s="1"/>
      <c r="N5" s="1"/>
      <c r="O5" s="1"/>
      <c r="P5" s="1"/>
      <c r="Q5" s="1"/>
      <c r="R5" s="1"/>
      <c r="S5" s="1"/>
      <c r="T5" s="1"/>
      <c r="U5" s="1"/>
      <c r="V5" s="219" t="s">
        <v>112</v>
      </c>
      <c r="W5" s="219"/>
      <c r="X5" s="263" t="str">
        <f>Oct!X5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Oct!H10</f>
        <v>Work classification
(select)</v>
      </c>
      <c r="I10" s="255"/>
      <c r="J10" s="255"/>
      <c r="K10" s="266"/>
      <c r="L10" s="254" t="str">
        <f>Oct!L10</f>
        <v>Work classification
(select)</v>
      </c>
      <c r="M10" s="255"/>
      <c r="N10" s="255"/>
      <c r="O10" s="266"/>
      <c r="P10" s="254" t="str">
        <f>Oct!P10</f>
        <v>Work classification
(select)</v>
      </c>
      <c r="Q10" s="255"/>
      <c r="R10" s="255"/>
      <c r="S10" s="266"/>
      <c r="T10" s="254" t="str">
        <f>Oct!T10</f>
        <v>Work classification
(select)</v>
      </c>
      <c r="U10" s="255"/>
      <c r="V10" s="255"/>
      <c r="W10" s="266"/>
      <c r="X10" s="254" t="str">
        <f>Oct!X10</f>
        <v>Work classification
(select)</v>
      </c>
      <c r="Y10" s="255"/>
      <c r="Z10" s="255"/>
      <c r="AA10" s="256"/>
    </row>
    <row r="11" spans="2:29" ht="19.5" customHeight="1">
      <c r="B11" s="228"/>
      <c r="C11" s="231"/>
      <c r="D11" s="240"/>
      <c r="E11" s="241"/>
      <c r="F11" s="234"/>
      <c r="G11" s="234"/>
      <c r="H11" s="251" t="str">
        <f>Oct!H11</f>
        <v>（Staff number）</v>
      </c>
      <c r="I11" s="267"/>
      <c r="J11" s="267"/>
      <c r="K11" s="268"/>
      <c r="L11" s="251" t="str">
        <f>Oct!L11</f>
        <v>（Staff number）</v>
      </c>
      <c r="M11" s="267"/>
      <c r="N11" s="267"/>
      <c r="O11" s="268"/>
      <c r="P11" s="251" t="str">
        <f>Oct!P11</f>
        <v>（Staff number）</v>
      </c>
      <c r="Q11" s="267"/>
      <c r="R11" s="267"/>
      <c r="S11" s="268"/>
      <c r="T11" s="251" t="str">
        <f>Oct!T11</f>
        <v>（Staff number）</v>
      </c>
      <c r="U11" s="267"/>
      <c r="V11" s="267"/>
      <c r="W11" s="268"/>
      <c r="X11" s="251" t="str">
        <f>Oct!X11</f>
        <v>（Staff number）</v>
      </c>
      <c r="Y11" s="267"/>
      <c r="Z11" s="267"/>
      <c r="AA11" s="269"/>
    </row>
    <row r="12" spans="2:29" ht="38.25" customHeight="1">
      <c r="B12" s="228" t="s">
        <v>42</v>
      </c>
      <c r="C12" s="231" t="s">
        <v>43</v>
      </c>
      <c r="D12" s="242"/>
      <c r="E12" s="243"/>
      <c r="F12" s="234"/>
      <c r="G12" s="234" t="s">
        <v>41</v>
      </c>
      <c r="H12" s="258" t="str">
        <f>Oct!H12</f>
        <v>TA subject name etc.
（Work content other than TA）</v>
      </c>
      <c r="I12" s="259"/>
      <c r="J12" s="259"/>
      <c r="K12" s="265"/>
      <c r="L12" s="258" t="str">
        <f>Oct!L12</f>
        <v>TA subject name etc.
（Work content other than TA）</v>
      </c>
      <c r="M12" s="259"/>
      <c r="N12" s="259"/>
      <c r="O12" s="265"/>
      <c r="P12" s="258" t="str">
        <f>Oct!P12</f>
        <v>TA subject name etc.
（Work content other than TA）</v>
      </c>
      <c r="Q12" s="259"/>
      <c r="R12" s="259"/>
      <c r="S12" s="265"/>
      <c r="T12" s="258" t="str">
        <f>Oct!T12</f>
        <v>TA subject name etc.
（Work content other than TA）</v>
      </c>
      <c r="U12" s="259"/>
      <c r="V12" s="259"/>
      <c r="W12" s="265"/>
      <c r="X12" s="258" t="str">
        <f>Oct!X12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46327</v>
      </c>
      <c r="C14" s="55">
        <f>B14</f>
        <v>46327</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IF(G14="",0,G14)+IF(QUOTIENT(B14-1,7)*7+1&lt;B14,Oct!AC44,)</f>
        <v>0</v>
      </c>
    </row>
    <row r="15" spans="2:29" ht="20.100000000000001" customHeight="1">
      <c r="B15" s="10">
        <f>B14+1</f>
        <v>46328</v>
      </c>
      <c r="C15" s="55">
        <f>B15</f>
        <v>46328</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3" si="4">IF(G15="",0,G15)+IF(QUOTIENT(B15-1,7)*7+1&lt;B15,AC14,)</f>
        <v>0</v>
      </c>
    </row>
    <row r="16" spans="2:29" ht="20.100000000000001" customHeight="1">
      <c r="B16" s="10">
        <f t="shared" ref="B16:B41" si="5">B15+1</f>
        <v>46329</v>
      </c>
      <c r="C16" s="55">
        <f t="shared" ref="C16:C44" si="6">B16</f>
        <v>46329</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46330</v>
      </c>
      <c r="C17" s="55">
        <f t="shared" si="6"/>
        <v>46330</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46331</v>
      </c>
      <c r="C18" s="55">
        <f t="shared" si="6"/>
        <v>46331</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46332</v>
      </c>
      <c r="C19" s="55">
        <f t="shared" si="6"/>
        <v>46332</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46333</v>
      </c>
      <c r="C20" s="55">
        <f t="shared" si="6"/>
        <v>46333</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46334</v>
      </c>
      <c r="C21" s="55">
        <f t="shared" si="6"/>
        <v>46334</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46335</v>
      </c>
      <c r="C22" s="55">
        <f t="shared" si="6"/>
        <v>46335</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46336</v>
      </c>
      <c r="C23" s="55">
        <f t="shared" si="6"/>
        <v>46336</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46337</v>
      </c>
      <c r="C24" s="55">
        <f t="shared" si="6"/>
        <v>46337</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46338</v>
      </c>
      <c r="C25" s="55">
        <f t="shared" si="6"/>
        <v>46338</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46339</v>
      </c>
      <c r="C26" s="55">
        <f t="shared" si="6"/>
        <v>46339</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46340</v>
      </c>
      <c r="C27" s="55">
        <f t="shared" si="6"/>
        <v>46340</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46341</v>
      </c>
      <c r="C28" s="55">
        <f t="shared" si="6"/>
        <v>46341</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46342</v>
      </c>
      <c r="C29" s="55">
        <f t="shared" si="6"/>
        <v>46342</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46343</v>
      </c>
      <c r="C30" s="55">
        <f t="shared" si="6"/>
        <v>46343</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46344</v>
      </c>
      <c r="C31" s="55">
        <f t="shared" si="6"/>
        <v>46344</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46345</v>
      </c>
      <c r="C32" s="55">
        <f t="shared" si="6"/>
        <v>46345</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46346</v>
      </c>
      <c r="C33" s="55">
        <f t="shared" si="6"/>
        <v>46346</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46347</v>
      </c>
      <c r="C34" s="55">
        <f t="shared" si="6"/>
        <v>46347</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46348</v>
      </c>
      <c r="C35" s="55">
        <f t="shared" si="6"/>
        <v>46348</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46349</v>
      </c>
      <c r="C36" s="55">
        <f t="shared" si="6"/>
        <v>46349</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46350</v>
      </c>
      <c r="C37" s="55">
        <f t="shared" si="6"/>
        <v>46350</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46351</v>
      </c>
      <c r="C38" s="55">
        <f t="shared" si="6"/>
        <v>46351</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46352</v>
      </c>
      <c r="C39" s="55">
        <f t="shared" si="6"/>
        <v>46352</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46353</v>
      </c>
      <c r="C40" s="55">
        <f t="shared" si="6"/>
        <v>46353</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46354</v>
      </c>
      <c r="C41" s="55">
        <f t="shared" si="6"/>
        <v>46354</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46355</v>
      </c>
      <c r="C42" s="56">
        <f t="shared" si="6"/>
        <v>46355</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46356</v>
      </c>
      <c r="C43" s="55">
        <f t="shared" si="6"/>
        <v>46356</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t="str">
        <f t="shared" si="7"/>
        <v/>
      </c>
      <c r="C44" s="57" t="str">
        <f t="shared" si="6"/>
        <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41" priority="5">
      <formula>MATCH($B14,祝日,0)&gt;0</formula>
    </cfRule>
    <cfRule type="expression" dxfId="40" priority="6">
      <formula>WEEKDAY($B14)=1</formula>
    </cfRule>
    <cfRule type="expression" dxfId="39" priority="7">
      <formula>WEEKDAY($B14)=7</formula>
    </cfRule>
  </conditionalFormatting>
  <conditionalFormatting sqref="B42:AA44">
    <cfRule type="expression" dxfId="38" priority="4">
      <formula>$B42=""</formula>
    </cfRule>
  </conditionalFormatting>
  <conditionalFormatting sqref="F14:F44">
    <cfRule type="expression" dxfId="37" priority="3">
      <formula>AND(G14&gt;TIME(6,0,0),F14&lt;TIME(0,45,0),G14&lt;&gt;"")=TRUE</formula>
    </cfRule>
  </conditionalFormatting>
  <conditionalFormatting sqref="G14:G44">
    <cfRule type="expression" dxfId="36" priority="1">
      <formula>AC14&gt;(1+TIME(6,0,0))</formula>
    </cfRule>
    <cfRule type="expression" dxfId="35" priority="2">
      <formula>AND(G14&gt;TIME(7,45,0),G14&lt;&gt;"")</formula>
    </cfRule>
  </conditionalFormatting>
  <dataValidations count="2">
    <dataValidation type="list" allowBlank="1" showInputMessage="1" showErrorMessage="1" sqref="P10:R10 T10:V10 H10:J10 L10:N10 X10:Z10" xr:uid="{00000000-0002-0000-0900-000000000000}">
      <formula1>業務区分</formula1>
    </dataValidation>
    <dataValidation allowBlank="1" showInputMessage="1" sqref="H12:J13 L12:N13 P12:R13 T12:V13 X12:Z12" xr:uid="{00000000-0002-0000-09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12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Nov!X3</f>
        <v>Physics</v>
      </c>
      <c r="Y3" s="261"/>
      <c r="Z3" s="261"/>
      <c r="AA3" s="261"/>
      <c r="AB3" s="12"/>
    </row>
    <row r="4" spans="2:29" ht="30" customHeight="1">
      <c r="B4" s="216">
        <f>Nov!B4</f>
        <v>2026</v>
      </c>
      <c r="C4" s="216"/>
      <c r="D4" s="1" t="s">
        <v>38</v>
      </c>
      <c r="E4" s="12"/>
      <c r="F4" s="12"/>
      <c r="G4" s="12"/>
      <c r="H4" s="12"/>
      <c r="I4" s="12"/>
      <c r="J4" s="12"/>
      <c r="K4" s="12"/>
      <c r="L4" s="12"/>
      <c r="M4" s="12"/>
      <c r="N4" s="12"/>
      <c r="O4" s="12"/>
      <c r="P4" s="12"/>
      <c r="Q4" s="12"/>
      <c r="R4" s="12"/>
      <c r="S4" s="12"/>
      <c r="T4" s="12"/>
      <c r="U4" s="12"/>
      <c r="V4" s="218" t="s">
        <v>111</v>
      </c>
      <c r="W4" s="219"/>
      <c r="X4" s="262" t="str">
        <f>Nov!X4</f>
        <v>C5SD9999</v>
      </c>
      <c r="Y4" s="262"/>
      <c r="Z4" s="262"/>
      <c r="AA4" s="262"/>
      <c r="AB4" s="12"/>
    </row>
    <row r="5" spans="2:29" ht="30" customHeight="1" thickBot="1">
      <c r="B5" s="222">
        <v>12</v>
      </c>
      <c r="C5" s="222"/>
      <c r="D5" s="7" t="s">
        <v>37</v>
      </c>
      <c r="E5" s="5"/>
      <c r="F5" s="5"/>
      <c r="G5" s="5"/>
      <c r="H5" s="1"/>
      <c r="I5" s="1"/>
      <c r="J5" s="1"/>
      <c r="K5" s="1"/>
      <c r="L5" s="1"/>
      <c r="M5" s="1"/>
      <c r="N5" s="1"/>
      <c r="O5" s="1"/>
      <c r="P5" s="1"/>
      <c r="Q5" s="1"/>
      <c r="R5" s="1"/>
      <c r="S5" s="1"/>
      <c r="T5" s="1"/>
      <c r="U5" s="1"/>
      <c r="V5" s="219" t="s">
        <v>112</v>
      </c>
      <c r="W5" s="219"/>
      <c r="X5" s="263" t="str">
        <f>Nov!X5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Nov!H10</f>
        <v>Work classification
(select)</v>
      </c>
      <c r="I10" s="255"/>
      <c r="J10" s="255"/>
      <c r="K10" s="266"/>
      <c r="L10" s="254" t="str">
        <f>Nov!L10</f>
        <v>Work classification
(select)</v>
      </c>
      <c r="M10" s="255"/>
      <c r="N10" s="255"/>
      <c r="O10" s="266"/>
      <c r="P10" s="254" t="str">
        <f>Nov!P10</f>
        <v>Work classification
(select)</v>
      </c>
      <c r="Q10" s="255"/>
      <c r="R10" s="255"/>
      <c r="S10" s="266"/>
      <c r="T10" s="254" t="str">
        <f>Nov!T10</f>
        <v>Work classification
(select)</v>
      </c>
      <c r="U10" s="255"/>
      <c r="V10" s="255"/>
      <c r="W10" s="266"/>
      <c r="X10" s="254" t="str">
        <f>Nov!X10</f>
        <v>Work classification
(select)</v>
      </c>
      <c r="Y10" s="255"/>
      <c r="Z10" s="255"/>
      <c r="AA10" s="256"/>
    </row>
    <row r="11" spans="2:29" ht="19.5" customHeight="1">
      <c r="B11" s="228"/>
      <c r="C11" s="231"/>
      <c r="D11" s="240"/>
      <c r="E11" s="241"/>
      <c r="F11" s="234"/>
      <c r="G11" s="234"/>
      <c r="H11" s="251" t="str">
        <f>Nov!H11</f>
        <v>（Staff number）</v>
      </c>
      <c r="I11" s="267"/>
      <c r="J11" s="267"/>
      <c r="K11" s="268"/>
      <c r="L11" s="251" t="str">
        <f>Nov!L11</f>
        <v>（Staff number）</v>
      </c>
      <c r="M11" s="267"/>
      <c r="N11" s="267"/>
      <c r="O11" s="268"/>
      <c r="P11" s="251" t="str">
        <f>Nov!P11</f>
        <v>（Staff number）</v>
      </c>
      <c r="Q11" s="267"/>
      <c r="R11" s="267"/>
      <c r="S11" s="268"/>
      <c r="T11" s="251" t="str">
        <f>Nov!T11</f>
        <v>（Staff number）</v>
      </c>
      <c r="U11" s="267"/>
      <c r="V11" s="267"/>
      <c r="W11" s="268"/>
      <c r="X11" s="251" t="str">
        <f>Nov!X11</f>
        <v>（Staff number）</v>
      </c>
      <c r="Y11" s="267"/>
      <c r="Z11" s="267"/>
      <c r="AA11" s="269"/>
    </row>
    <row r="12" spans="2:29" ht="38.25" customHeight="1">
      <c r="B12" s="228" t="s">
        <v>42</v>
      </c>
      <c r="C12" s="231" t="s">
        <v>43</v>
      </c>
      <c r="D12" s="242"/>
      <c r="E12" s="243"/>
      <c r="F12" s="234"/>
      <c r="G12" s="234" t="s">
        <v>41</v>
      </c>
      <c r="H12" s="258" t="str">
        <f>Nov!H12</f>
        <v>TA subject name etc.
（Work content other than TA）</v>
      </c>
      <c r="I12" s="259"/>
      <c r="J12" s="259"/>
      <c r="K12" s="265"/>
      <c r="L12" s="258" t="str">
        <f>Nov!L12</f>
        <v>TA subject name etc.
（Work content other than TA）</v>
      </c>
      <c r="M12" s="259"/>
      <c r="N12" s="259"/>
      <c r="O12" s="265"/>
      <c r="P12" s="258" t="str">
        <f>Nov!P12</f>
        <v>TA subject name etc.
（Work content other than TA）</v>
      </c>
      <c r="Q12" s="259"/>
      <c r="R12" s="259"/>
      <c r="S12" s="265"/>
      <c r="T12" s="258" t="str">
        <f>Nov!T12</f>
        <v>TA subject name etc.
（Work content other than TA）</v>
      </c>
      <c r="U12" s="259"/>
      <c r="V12" s="259"/>
      <c r="W12" s="265"/>
      <c r="X12" s="258" t="str">
        <f>Nov!X12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46357</v>
      </c>
      <c r="C14" s="55">
        <f>B14</f>
        <v>46357</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IF(G14="",0,G14)+IF(QUOTIENT(B14-1,7)*7+1&lt;B14,Nov!AC43,)</f>
        <v>0</v>
      </c>
    </row>
    <row r="15" spans="2:29" ht="20.100000000000001" customHeight="1">
      <c r="B15" s="10">
        <f>B14+1</f>
        <v>46358</v>
      </c>
      <c r="C15" s="55">
        <f>B15</f>
        <v>46358</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46359</v>
      </c>
      <c r="C16" s="55">
        <f t="shared" ref="C16:C44" si="6">B16</f>
        <v>46359</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46360</v>
      </c>
      <c r="C17" s="55">
        <f t="shared" si="6"/>
        <v>46360</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46361</v>
      </c>
      <c r="C18" s="55">
        <f t="shared" si="6"/>
        <v>46361</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46362</v>
      </c>
      <c r="C19" s="55">
        <f t="shared" si="6"/>
        <v>46362</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46363</v>
      </c>
      <c r="C20" s="55">
        <f t="shared" si="6"/>
        <v>46363</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46364</v>
      </c>
      <c r="C21" s="55">
        <f t="shared" si="6"/>
        <v>46364</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46365</v>
      </c>
      <c r="C22" s="55">
        <f t="shared" si="6"/>
        <v>46365</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46366</v>
      </c>
      <c r="C23" s="55">
        <f t="shared" si="6"/>
        <v>46366</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46367</v>
      </c>
      <c r="C24" s="55">
        <f t="shared" si="6"/>
        <v>46367</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46368</v>
      </c>
      <c r="C25" s="55">
        <f t="shared" si="6"/>
        <v>46368</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46369</v>
      </c>
      <c r="C26" s="55">
        <f t="shared" si="6"/>
        <v>46369</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46370</v>
      </c>
      <c r="C27" s="55">
        <f t="shared" si="6"/>
        <v>46370</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46371</v>
      </c>
      <c r="C28" s="55">
        <f t="shared" si="6"/>
        <v>46371</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46372</v>
      </c>
      <c r="C29" s="55">
        <f t="shared" si="6"/>
        <v>46372</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46373</v>
      </c>
      <c r="C30" s="55">
        <f t="shared" si="6"/>
        <v>46373</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46374</v>
      </c>
      <c r="C31" s="55">
        <f t="shared" si="6"/>
        <v>46374</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46375</v>
      </c>
      <c r="C32" s="55">
        <f t="shared" si="6"/>
        <v>46375</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46376</v>
      </c>
      <c r="C33" s="55">
        <f t="shared" si="6"/>
        <v>46376</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46377</v>
      </c>
      <c r="C34" s="55">
        <f t="shared" si="6"/>
        <v>46377</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46378</v>
      </c>
      <c r="C35" s="55">
        <f t="shared" si="6"/>
        <v>46378</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46379</v>
      </c>
      <c r="C36" s="55">
        <f t="shared" si="6"/>
        <v>46379</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46380</v>
      </c>
      <c r="C37" s="55">
        <f t="shared" si="6"/>
        <v>46380</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46381</v>
      </c>
      <c r="C38" s="55">
        <f t="shared" si="6"/>
        <v>46381</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46382</v>
      </c>
      <c r="C39" s="55">
        <f t="shared" si="6"/>
        <v>46382</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s="116" customFormat="1" ht="20.100000000000001" customHeight="1">
      <c r="B40" s="106">
        <f t="shared" si="5"/>
        <v>46383</v>
      </c>
      <c r="C40" s="107">
        <f t="shared" si="6"/>
        <v>46383</v>
      </c>
      <c r="D40" s="108" t="str">
        <f t="shared" si="0"/>
        <v/>
      </c>
      <c r="E40" s="109" t="str">
        <f t="shared" si="1"/>
        <v/>
      </c>
      <c r="F40" s="109" t="str">
        <f t="shared" si="2"/>
        <v/>
      </c>
      <c r="G40" s="110" t="str">
        <f t="shared" si="3"/>
        <v/>
      </c>
      <c r="H40" s="111"/>
      <c r="I40" s="112"/>
      <c r="J40" s="112"/>
      <c r="K40" s="113"/>
      <c r="L40" s="111"/>
      <c r="M40" s="112"/>
      <c r="N40" s="112"/>
      <c r="O40" s="113"/>
      <c r="P40" s="111"/>
      <c r="Q40" s="112"/>
      <c r="R40" s="112"/>
      <c r="S40" s="113"/>
      <c r="T40" s="111"/>
      <c r="U40" s="112"/>
      <c r="V40" s="112"/>
      <c r="W40" s="113"/>
      <c r="X40" s="111"/>
      <c r="Y40" s="114"/>
      <c r="Z40" s="114"/>
      <c r="AA40" s="115"/>
      <c r="AC40" s="117">
        <f t="shared" si="4"/>
        <v>0</v>
      </c>
    </row>
    <row r="41" spans="1:29" s="78" customFormat="1" ht="20.100000000000001" customHeight="1">
      <c r="B41" s="95">
        <f t="shared" si="5"/>
        <v>46384</v>
      </c>
      <c r="C41" s="96">
        <f t="shared" si="6"/>
        <v>46384</v>
      </c>
      <c r="D41" s="97" t="str">
        <f t="shared" si="0"/>
        <v/>
      </c>
      <c r="E41" s="98" t="str">
        <f t="shared" si="1"/>
        <v/>
      </c>
      <c r="F41" s="98" t="str">
        <f t="shared" si="2"/>
        <v/>
      </c>
      <c r="G41" s="99" t="str">
        <f t="shared" si="3"/>
        <v/>
      </c>
      <c r="H41" s="100"/>
      <c r="I41" s="101"/>
      <c r="J41" s="101"/>
      <c r="K41" s="102"/>
      <c r="L41" s="100"/>
      <c r="M41" s="101"/>
      <c r="N41" s="101"/>
      <c r="O41" s="102"/>
      <c r="P41" s="100"/>
      <c r="Q41" s="101"/>
      <c r="R41" s="101"/>
      <c r="S41" s="102"/>
      <c r="T41" s="100"/>
      <c r="U41" s="101"/>
      <c r="V41" s="101"/>
      <c r="W41" s="102"/>
      <c r="X41" s="100"/>
      <c r="Y41" s="103"/>
      <c r="Z41" s="103"/>
      <c r="AA41" s="104"/>
      <c r="AC41" s="79">
        <f t="shared" si="4"/>
        <v>0</v>
      </c>
    </row>
    <row r="42" spans="1:29" ht="20.100000000000001" customHeight="1">
      <c r="B42" s="10">
        <f>IF(B41="","",IF(DAY(B41+1)=1,"",B41+1))</f>
        <v>46385</v>
      </c>
      <c r="C42" s="56">
        <f t="shared" si="6"/>
        <v>46385</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46386</v>
      </c>
      <c r="C43" s="55">
        <f t="shared" si="6"/>
        <v>46386</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46387</v>
      </c>
      <c r="C44" s="57">
        <f t="shared" si="6"/>
        <v>46387</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138</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34" priority="5">
      <formula>MATCH($B14,祝日,0)&gt;0</formula>
    </cfRule>
    <cfRule type="expression" dxfId="33" priority="6">
      <formula>WEEKDAY($B14)=1</formula>
    </cfRule>
    <cfRule type="expression" dxfId="32" priority="7">
      <formula>WEEKDAY($B14)=7</formula>
    </cfRule>
  </conditionalFormatting>
  <conditionalFormatting sqref="B42:AA44">
    <cfRule type="expression" dxfId="31" priority="4">
      <formula>$B42=""</formula>
    </cfRule>
  </conditionalFormatting>
  <conditionalFormatting sqref="F14:F44">
    <cfRule type="expression" dxfId="30" priority="3">
      <formula>AND(G14&gt;TIME(6,0,0),F14&lt;TIME(0,45,0),G14&lt;&gt;"")=TRUE</formula>
    </cfRule>
  </conditionalFormatting>
  <conditionalFormatting sqref="G14:G44">
    <cfRule type="expression" dxfId="29" priority="1">
      <formula>AC14&gt;(1+TIME(6,0,0))</formula>
    </cfRule>
    <cfRule type="expression" dxfId="28" priority="2">
      <formula>AND(G14&gt;TIME(7,45,0),G14&lt;&gt;"")</formula>
    </cfRule>
  </conditionalFormatting>
  <dataValidations count="2">
    <dataValidation allowBlank="1" showInputMessage="1" sqref="H12:J13 L12:N13 P12:R13 T12:V13 X12:Z12" xr:uid="{00000000-0002-0000-0A00-000000000000}"/>
    <dataValidation type="list" allowBlank="1" showInputMessage="1" showErrorMessage="1" sqref="P10:R10 T10:V10 H10:J10 L10:N10 X10:Z10" xr:uid="{00000000-0002-0000-0A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Dec!X3</f>
        <v>Physics</v>
      </c>
      <c r="Y3" s="261"/>
      <c r="Z3" s="261"/>
      <c r="AA3" s="261"/>
      <c r="AB3" s="12"/>
    </row>
    <row r="4" spans="2:29" ht="30" customHeight="1">
      <c r="B4" s="216">
        <f>Dec!B4+1</f>
        <v>2027</v>
      </c>
      <c r="C4" s="216"/>
      <c r="D4" s="1" t="s">
        <v>38</v>
      </c>
      <c r="E4" s="12"/>
      <c r="F4" s="12"/>
      <c r="G4" s="12"/>
      <c r="H4" s="12"/>
      <c r="I4" s="12"/>
      <c r="J4" s="12"/>
      <c r="K4" s="12"/>
      <c r="L4" s="12"/>
      <c r="M4" s="12"/>
      <c r="N4" s="12"/>
      <c r="O4" s="12"/>
      <c r="P4" s="12"/>
      <c r="Q4" s="12"/>
      <c r="R4" s="12"/>
      <c r="S4" s="12"/>
      <c r="T4" s="12"/>
      <c r="U4" s="12"/>
      <c r="V4" s="218" t="s">
        <v>111</v>
      </c>
      <c r="W4" s="219"/>
      <c r="X4" s="262" t="str">
        <f>Dec!X4</f>
        <v>C5SD9999</v>
      </c>
      <c r="Y4" s="262"/>
      <c r="Z4" s="262"/>
      <c r="AA4" s="262"/>
      <c r="AB4" s="12"/>
    </row>
    <row r="5" spans="2:29" ht="30" customHeight="1" thickBot="1">
      <c r="B5" s="222">
        <v>1</v>
      </c>
      <c r="C5" s="222"/>
      <c r="D5" s="7" t="s">
        <v>37</v>
      </c>
      <c r="E5" s="5"/>
      <c r="F5" s="5"/>
      <c r="G5" s="5"/>
      <c r="H5" s="1"/>
      <c r="I5" s="1"/>
      <c r="J5" s="1"/>
      <c r="K5" s="1"/>
      <c r="L5" s="1"/>
      <c r="M5" s="1"/>
      <c r="N5" s="1"/>
      <c r="O5" s="1"/>
      <c r="P5" s="1"/>
      <c r="Q5" s="1"/>
      <c r="R5" s="1"/>
      <c r="S5" s="1"/>
      <c r="T5" s="1"/>
      <c r="U5" s="1"/>
      <c r="V5" s="219" t="s">
        <v>112</v>
      </c>
      <c r="W5" s="219"/>
      <c r="X5" s="263" t="str">
        <f>Dec!X5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Dec!H10</f>
        <v>Work classification
(select)</v>
      </c>
      <c r="I10" s="255"/>
      <c r="J10" s="255"/>
      <c r="K10" s="266"/>
      <c r="L10" s="254" t="str">
        <f>Dec!L10</f>
        <v>Work classification
(select)</v>
      </c>
      <c r="M10" s="255"/>
      <c r="N10" s="255"/>
      <c r="O10" s="266"/>
      <c r="P10" s="254" t="str">
        <f>Dec!P10</f>
        <v>Work classification
(select)</v>
      </c>
      <c r="Q10" s="255"/>
      <c r="R10" s="255"/>
      <c r="S10" s="266"/>
      <c r="T10" s="254" t="str">
        <f>Dec!T10</f>
        <v>Work classification
(select)</v>
      </c>
      <c r="U10" s="255"/>
      <c r="V10" s="255"/>
      <c r="W10" s="266"/>
      <c r="X10" s="254" t="str">
        <f>Dec!X10</f>
        <v>Work classification
(select)</v>
      </c>
      <c r="Y10" s="255"/>
      <c r="Z10" s="255"/>
      <c r="AA10" s="256"/>
    </row>
    <row r="11" spans="2:29" ht="19.5" customHeight="1">
      <c r="B11" s="228"/>
      <c r="C11" s="231"/>
      <c r="D11" s="240"/>
      <c r="E11" s="241"/>
      <c r="F11" s="234"/>
      <c r="G11" s="234"/>
      <c r="H11" s="251" t="str">
        <f>Dec!H11</f>
        <v>（Staff number）</v>
      </c>
      <c r="I11" s="267"/>
      <c r="J11" s="267"/>
      <c r="K11" s="268"/>
      <c r="L11" s="251" t="str">
        <f>Dec!L11</f>
        <v>（Staff number）</v>
      </c>
      <c r="M11" s="267"/>
      <c r="N11" s="267"/>
      <c r="O11" s="268"/>
      <c r="P11" s="251" t="str">
        <f>Dec!P11</f>
        <v>（Staff number）</v>
      </c>
      <c r="Q11" s="267"/>
      <c r="R11" s="267"/>
      <c r="S11" s="268"/>
      <c r="T11" s="251" t="str">
        <f>Dec!T11</f>
        <v>（Staff number）</v>
      </c>
      <c r="U11" s="267"/>
      <c r="V11" s="267"/>
      <c r="W11" s="268"/>
      <c r="X11" s="251" t="str">
        <f>Dec!X11</f>
        <v>（Staff number）</v>
      </c>
      <c r="Y11" s="267"/>
      <c r="Z11" s="267"/>
      <c r="AA11" s="269"/>
    </row>
    <row r="12" spans="2:29" ht="38.25" customHeight="1">
      <c r="B12" s="228" t="s">
        <v>42</v>
      </c>
      <c r="C12" s="231" t="s">
        <v>43</v>
      </c>
      <c r="D12" s="242"/>
      <c r="E12" s="243"/>
      <c r="F12" s="234"/>
      <c r="G12" s="234" t="s">
        <v>41</v>
      </c>
      <c r="H12" s="258" t="str">
        <f>Dec!H12</f>
        <v>TA subject name etc.
（Work content other than TA）</v>
      </c>
      <c r="I12" s="259"/>
      <c r="J12" s="259"/>
      <c r="K12" s="265"/>
      <c r="L12" s="258" t="str">
        <f>Dec!L12</f>
        <v>TA subject name etc.
（Work content other than TA）</v>
      </c>
      <c r="M12" s="259"/>
      <c r="N12" s="259"/>
      <c r="O12" s="265"/>
      <c r="P12" s="258" t="str">
        <f>Dec!P12</f>
        <v>TA subject name etc.
（Work content other than TA）</v>
      </c>
      <c r="Q12" s="259"/>
      <c r="R12" s="259"/>
      <c r="S12" s="265"/>
      <c r="T12" s="258" t="str">
        <f>Dec!T12</f>
        <v>TA subject name etc.
（Work content other than TA）</v>
      </c>
      <c r="U12" s="259"/>
      <c r="V12" s="259"/>
      <c r="W12" s="265"/>
      <c r="X12" s="258" t="str">
        <f>Dec!X12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46388</v>
      </c>
      <c r="C14" s="55">
        <f>B14</f>
        <v>46388</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IF(G14="",0,G14)+IF(QUOTIENT(B14-1,7)*7+1&lt;B14,Dec!AC44,)</f>
        <v>0</v>
      </c>
    </row>
    <row r="15" spans="2:29" ht="20.100000000000001" customHeight="1">
      <c r="B15" s="10">
        <f>B14+1</f>
        <v>46389</v>
      </c>
      <c r="C15" s="55">
        <f>B15</f>
        <v>46389</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46390</v>
      </c>
      <c r="C16" s="55">
        <f t="shared" ref="C16:C44" si="6">B16</f>
        <v>46390</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46391</v>
      </c>
      <c r="C17" s="55">
        <f t="shared" si="6"/>
        <v>46391</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46392</v>
      </c>
      <c r="C18" s="55">
        <f t="shared" si="6"/>
        <v>46392</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46393</v>
      </c>
      <c r="C19" s="55">
        <f t="shared" si="6"/>
        <v>46393</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46394</v>
      </c>
      <c r="C20" s="55">
        <f t="shared" si="6"/>
        <v>46394</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46395</v>
      </c>
      <c r="C21" s="55">
        <f t="shared" si="6"/>
        <v>46395</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46396</v>
      </c>
      <c r="C22" s="55">
        <f t="shared" si="6"/>
        <v>46396</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46397</v>
      </c>
      <c r="C23" s="55">
        <f t="shared" si="6"/>
        <v>46397</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46398</v>
      </c>
      <c r="C24" s="55">
        <f t="shared" si="6"/>
        <v>46398</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46399</v>
      </c>
      <c r="C25" s="55">
        <f t="shared" si="6"/>
        <v>46399</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46400</v>
      </c>
      <c r="C26" s="55">
        <f t="shared" si="6"/>
        <v>46400</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46401</v>
      </c>
      <c r="C27" s="55">
        <f t="shared" si="6"/>
        <v>46401</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46402</v>
      </c>
      <c r="C28" s="55">
        <f t="shared" si="6"/>
        <v>46402</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46403</v>
      </c>
      <c r="C29" s="55">
        <f t="shared" si="6"/>
        <v>46403</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46404</v>
      </c>
      <c r="C30" s="55">
        <f t="shared" si="6"/>
        <v>46404</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46405</v>
      </c>
      <c r="C31" s="55">
        <f t="shared" si="6"/>
        <v>46405</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46406</v>
      </c>
      <c r="C32" s="55">
        <f t="shared" si="6"/>
        <v>46406</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46407</v>
      </c>
      <c r="C33" s="55">
        <f t="shared" si="6"/>
        <v>46407</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46408</v>
      </c>
      <c r="C34" s="55">
        <f t="shared" si="6"/>
        <v>46408</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46409</v>
      </c>
      <c r="C35" s="55">
        <f t="shared" si="6"/>
        <v>46409</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46410</v>
      </c>
      <c r="C36" s="55">
        <f t="shared" si="6"/>
        <v>46410</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46411</v>
      </c>
      <c r="C37" s="55">
        <f t="shared" si="6"/>
        <v>46411</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46412</v>
      </c>
      <c r="C38" s="55">
        <f t="shared" si="6"/>
        <v>46412</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46413</v>
      </c>
      <c r="C39" s="55">
        <f t="shared" si="6"/>
        <v>46413</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46414</v>
      </c>
      <c r="C40" s="55">
        <f t="shared" si="6"/>
        <v>46414</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46415</v>
      </c>
      <c r="C41" s="55">
        <f t="shared" si="6"/>
        <v>46415</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46416</v>
      </c>
      <c r="C42" s="56">
        <f t="shared" si="6"/>
        <v>46416</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46417</v>
      </c>
      <c r="C43" s="55">
        <f t="shared" si="6"/>
        <v>46417</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46418</v>
      </c>
      <c r="C44" s="57">
        <f t="shared" si="6"/>
        <v>46418</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138</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27" priority="5">
      <formula>MATCH($B14,祝日,0)&gt;0</formula>
    </cfRule>
    <cfRule type="expression" dxfId="26" priority="6">
      <formula>WEEKDAY($B14)=1</formula>
    </cfRule>
    <cfRule type="expression" dxfId="25" priority="7">
      <formula>WEEKDAY($B14)=7</formula>
    </cfRule>
  </conditionalFormatting>
  <conditionalFormatting sqref="B42:AA44">
    <cfRule type="expression" dxfId="24" priority="4">
      <formula>$B42=""</formula>
    </cfRule>
  </conditionalFormatting>
  <conditionalFormatting sqref="F14:F44">
    <cfRule type="expression" dxfId="23" priority="3">
      <formula>AND(G14&gt;TIME(6,0,0),F14&lt;TIME(0,45,0),G14&lt;&gt;"")=TRUE</formula>
    </cfRule>
  </conditionalFormatting>
  <conditionalFormatting sqref="G14:G44">
    <cfRule type="expression" dxfId="22" priority="1">
      <formula>AC14&gt;(1+TIME(6,0,0))</formula>
    </cfRule>
    <cfRule type="expression" dxfId="21" priority="2">
      <formula>AND(G14&gt;TIME(7,45,0),G14&lt;&gt;"")</formula>
    </cfRule>
  </conditionalFormatting>
  <dataValidations count="2">
    <dataValidation type="list" allowBlank="1" showInputMessage="1" showErrorMessage="1" sqref="P10:R10 T10:V10 H10:J10 L10:N10 X10:Z10" xr:uid="{00000000-0002-0000-0B00-000000000000}">
      <formula1>業務区分</formula1>
    </dataValidation>
    <dataValidation allowBlank="1" showInputMessage="1" sqref="H12:J13 L12:N13 P12:R13 T12:V13 X12:Z12" xr:uid="{00000000-0002-0000-0B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Jan!X3</f>
        <v>Physics</v>
      </c>
      <c r="Y3" s="261"/>
      <c r="Z3" s="261"/>
      <c r="AA3" s="261"/>
      <c r="AB3" s="12"/>
    </row>
    <row r="4" spans="2:29" ht="30" customHeight="1">
      <c r="B4" s="216">
        <f>Jan!B4</f>
        <v>2027</v>
      </c>
      <c r="C4" s="216"/>
      <c r="D4" s="1" t="s">
        <v>38</v>
      </c>
      <c r="E4" s="12"/>
      <c r="F4" s="12"/>
      <c r="G4" s="12"/>
      <c r="H4" s="12"/>
      <c r="I4" s="12"/>
      <c r="J4" s="12"/>
      <c r="K4" s="12"/>
      <c r="L4" s="12"/>
      <c r="M4" s="12"/>
      <c r="N4" s="12"/>
      <c r="O4" s="12"/>
      <c r="P4" s="12"/>
      <c r="Q4" s="12"/>
      <c r="R4" s="12"/>
      <c r="S4" s="12"/>
      <c r="T4" s="12"/>
      <c r="U4" s="12"/>
      <c r="V4" s="218" t="s">
        <v>111</v>
      </c>
      <c r="W4" s="219"/>
      <c r="X4" s="262" t="str">
        <f>Jan!X4</f>
        <v>C5SD9999</v>
      </c>
      <c r="Y4" s="262"/>
      <c r="Z4" s="262"/>
      <c r="AA4" s="262"/>
      <c r="AB4" s="12"/>
    </row>
    <row r="5" spans="2:29" ht="30" customHeight="1" thickBot="1">
      <c r="B5" s="222">
        <v>2</v>
      </c>
      <c r="C5" s="222"/>
      <c r="D5" s="7" t="s">
        <v>37</v>
      </c>
      <c r="E5" s="5"/>
      <c r="F5" s="5"/>
      <c r="G5" s="5"/>
      <c r="H5" s="1"/>
      <c r="I5" s="1"/>
      <c r="J5" s="1"/>
      <c r="K5" s="1"/>
      <c r="L5" s="1"/>
      <c r="M5" s="1"/>
      <c r="N5" s="1"/>
      <c r="O5" s="1"/>
      <c r="P5" s="1"/>
      <c r="Q5" s="1"/>
      <c r="R5" s="1"/>
      <c r="S5" s="1"/>
      <c r="T5" s="1"/>
      <c r="U5" s="1"/>
      <c r="V5" s="219" t="s">
        <v>112</v>
      </c>
      <c r="W5" s="219"/>
      <c r="X5" s="263" t="str">
        <f>Jan!X5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Jan!H10</f>
        <v>Work classification
(select)</v>
      </c>
      <c r="I10" s="255"/>
      <c r="J10" s="255"/>
      <c r="K10" s="266"/>
      <c r="L10" s="254" t="str">
        <f>Jan!L10</f>
        <v>Work classification
(select)</v>
      </c>
      <c r="M10" s="255"/>
      <c r="N10" s="255"/>
      <c r="O10" s="266"/>
      <c r="P10" s="254" t="str">
        <f>Jan!P10</f>
        <v>Work classification
(select)</v>
      </c>
      <c r="Q10" s="255"/>
      <c r="R10" s="255"/>
      <c r="S10" s="266"/>
      <c r="T10" s="254" t="str">
        <f>Jan!T10</f>
        <v>Work classification
(select)</v>
      </c>
      <c r="U10" s="255"/>
      <c r="V10" s="255"/>
      <c r="W10" s="266"/>
      <c r="X10" s="254" t="str">
        <f>Jan!X10</f>
        <v>Work classification
(select)</v>
      </c>
      <c r="Y10" s="255"/>
      <c r="Z10" s="255"/>
      <c r="AA10" s="256"/>
    </row>
    <row r="11" spans="2:29" ht="19.5" customHeight="1">
      <c r="B11" s="228"/>
      <c r="C11" s="231"/>
      <c r="D11" s="240"/>
      <c r="E11" s="241"/>
      <c r="F11" s="234"/>
      <c r="G11" s="234"/>
      <c r="H11" s="251" t="str">
        <f>Jan!H11</f>
        <v>（Staff number）</v>
      </c>
      <c r="I11" s="267"/>
      <c r="J11" s="267"/>
      <c r="K11" s="268"/>
      <c r="L11" s="251" t="str">
        <f>Jan!L11</f>
        <v>（Staff number）</v>
      </c>
      <c r="M11" s="267"/>
      <c r="N11" s="267"/>
      <c r="O11" s="268"/>
      <c r="P11" s="251" t="str">
        <f>Jan!P11</f>
        <v>（Staff number）</v>
      </c>
      <c r="Q11" s="267"/>
      <c r="R11" s="267"/>
      <c r="S11" s="268"/>
      <c r="T11" s="251" t="str">
        <f>Jan!T11</f>
        <v>（Staff number）</v>
      </c>
      <c r="U11" s="267"/>
      <c r="V11" s="267"/>
      <c r="W11" s="268"/>
      <c r="X11" s="251" t="str">
        <f>Jan!X11</f>
        <v>（Staff number）</v>
      </c>
      <c r="Y11" s="267"/>
      <c r="Z11" s="267"/>
      <c r="AA11" s="269"/>
    </row>
    <row r="12" spans="2:29" ht="38.25" customHeight="1">
      <c r="B12" s="228" t="s">
        <v>42</v>
      </c>
      <c r="C12" s="231" t="s">
        <v>43</v>
      </c>
      <c r="D12" s="242"/>
      <c r="E12" s="243"/>
      <c r="F12" s="234"/>
      <c r="G12" s="234" t="s">
        <v>41</v>
      </c>
      <c r="H12" s="258" t="str">
        <f>Jan!H12</f>
        <v>TA subject name etc.
（Work content other than TA）</v>
      </c>
      <c r="I12" s="259"/>
      <c r="J12" s="259"/>
      <c r="K12" s="265"/>
      <c r="L12" s="258" t="str">
        <f>Jan!L12</f>
        <v>TA subject name etc.
（Work content other than TA）</v>
      </c>
      <c r="M12" s="259"/>
      <c r="N12" s="259"/>
      <c r="O12" s="265"/>
      <c r="P12" s="258" t="str">
        <f>Jan!P12</f>
        <v>TA subject name etc.
（Work content other than TA）</v>
      </c>
      <c r="Q12" s="259"/>
      <c r="R12" s="259"/>
      <c r="S12" s="265"/>
      <c r="T12" s="258" t="str">
        <f>Jan!T12</f>
        <v>TA subject name etc.
（Work content other than TA）</v>
      </c>
      <c r="U12" s="259"/>
      <c r="V12" s="259"/>
      <c r="W12" s="265"/>
      <c r="X12" s="258" t="str">
        <f>Jan!X12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46419</v>
      </c>
      <c r="C14" s="55">
        <f>B14</f>
        <v>46419</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IF(G14="",0,G14)+IF(QUOTIENT(B14-1,7)*7+1&lt;B14,Jan!AC44,)</f>
        <v>0</v>
      </c>
    </row>
    <row r="15" spans="2:29" ht="20.100000000000001" customHeight="1">
      <c r="B15" s="10">
        <f>B14+1</f>
        <v>46420</v>
      </c>
      <c r="C15" s="55">
        <f>B15</f>
        <v>46420</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2" si="4">IF(G15="",0,G15)+IF(QUOTIENT(B15-1,7)*7+1&lt;B15,AC14,)</f>
        <v>0</v>
      </c>
    </row>
    <row r="16" spans="2:29" ht="20.100000000000001" customHeight="1">
      <c r="B16" s="10">
        <f t="shared" ref="B16:B41" si="5">B15+1</f>
        <v>46421</v>
      </c>
      <c r="C16" s="55">
        <f t="shared" ref="C16:C44" si="6">B16</f>
        <v>46421</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46422</v>
      </c>
      <c r="C17" s="55">
        <f t="shared" si="6"/>
        <v>46422</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46423</v>
      </c>
      <c r="C18" s="55">
        <f t="shared" si="6"/>
        <v>46423</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46424</v>
      </c>
      <c r="C19" s="55">
        <f t="shared" si="6"/>
        <v>46424</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46425</v>
      </c>
      <c r="C20" s="55">
        <f t="shared" si="6"/>
        <v>46425</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46426</v>
      </c>
      <c r="C21" s="55">
        <f t="shared" si="6"/>
        <v>46426</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46427</v>
      </c>
      <c r="C22" s="55">
        <f t="shared" si="6"/>
        <v>46427</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46428</v>
      </c>
      <c r="C23" s="55">
        <f t="shared" si="6"/>
        <v>46428</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46429</v>
      </c>
      <c r="C24" s="55">
        <f t="shared" si="6"/>
        <v>46429</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46430</v>
      </c>
      <c r="C25" s="55">
        <f t="shared" si="6"/>
        <v>46430</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46431</v>
      </c>
      <c r="C26" s="55">
        <f t="shared" si="6"/>
        <v>46431</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46432</v>
      </c>
      <c r="C27" s="55">
        <f t="shared" si="6"/>
        <v>46432</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46433</v>
      </c>
      <c r="C28" s="55">
        <f t="shared" si="6"/>
        <v>46433</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46434</v>
      </c>
      <c r="C29" s="55">
        <f t="shared" si="6"/>
        <v>46434</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46435</v>
      </c>
      <c r="C30" s="55">
        <f t="shared" si="6"/>
        <v>46435</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46436</v>
      </c>
      <c r="C31" s="55">
        <f t="shared" si="6"/>
        <v>46436</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46437</v>
      </c>
      <c r="C32" s="55">
        <f t="shared" si="6"/>
        <v>46437</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46438</v>
      </c>
      <c r="C33" s="55">
        <f t="shared" si="6"/>
        <v>46438</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46439</v>
      </c>
      <c r="C34" s="55">
        <f t="shared" si="6"/>
        <v>46439</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46440</v>
      </c>
      <c r="C35" s="55">
        <f t="shared" si="6"/>
        <v>46440</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46441</v>
      </c>
      <c r="C36" s="55">
        <f t="shared" si="6"/>
        <v>46441</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46442</v>
      </c>
      <c r="C37" s="55">
        <f t="shared" si="6"/>
        <v>46442</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46443</v>
      </c>
      <c r="C38" s="55">
        <f t="shared" si="6"/>
        <v>46443</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46444</v>
      </c>
      <c r="C39" s="55">
        <f t="shared" si="6"/>
        <v>46444</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46445</v>
      </c>
      <c r="C40" s="55">
        <f t="shared" si="6"/>
        <v>46445</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46446</v>
      </c>
      <c r="C41" s="55">
        <f t="shared" si="6"/>
        <v>46446</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t="str">
        <f>IF(B41="","",IF(DAY(B41+1)=1,"",B41+1))</f>
        <v/>
      </c>
      <c r="C42" s="56" t="str">
        <f t="shared" si="6"/>
        <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t="e">
        <f t="shared" si="4"/>
        <v>#VALUE!</v>
      </c>
    </row>
    <row r="43" spans="1:29" ht="20.100000000000001" customHeight="1">
      <c r="B43" s="10" t="str">
        <f t="shared" ref="B43:B44" si="7">IF(B42="","",IF(DAY(B42+1)=1,"",B42+1))</f>
        <v/>
      </c>
      <c r="C43" s="55" t="str">
        <f t="shared" si="6"/>
        <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row>
    <row r="44" spans="1:29" ht="20.100000000000001" customHeight="1" thickBot="1">
      <c r="B44" s="11" t="str">
        <f t="shared" si="7"/>
        <v/>
      </c>
      <c r="C44" s="57" t="str">
        <f t="shared" si="6"/>
        <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138</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20" priority="5">
      <formula>MATCH($B14,祝日,0)&gt;0</formula>
    </cfRule>
    <cfRule type="expression" dxfId="19" priority="6">
      <formula>WEEKDAY($B14)=1</formula>
    </cfRule>
    <cfRule type="expression" dxfId="18" priority="7">
      <formula>WEEKDAY($B14)=7</formula>
    </cfRule>
  </conditionalFormatting>
  <conditionalFormatting sqref="B42:AA44">
    <cfRule type="expression" dxfId="17" priority="4">
      <formula>$B42=""</formula>
    </cfRule>
  </conditionalFormatting>
  <conditionalFormatting sqref="F14:F44">
    <cfRule type="expression" dxfId="16" priority="3">
      <formula>AND(G14&gt;TIME(6,0,0),F14&lt;TIME(0,45,0),G14&lt;&gt;"")=TRUE</formula>
    </cfRule>
  </conditionalFormatting>
  <conditionalFormatting sqref="G14:G44">
    <cfRule type="expression" dxfId="15" priority="1">
      <formula>AC14&gt;(1+TIME(6,0,0))</formula>
    </cfRule>
    <cfRule type="expression" dxfId="14" priority="2">
      <formula>AND(G14&gt;TIME(7,45,0),G14&lt;&gt;"")</formula>
    </cfRule>
  </conditionalFormatting>
  <dataValidations count="2">
    <dataValidation allowBlank="1" showInputMessage="1" sqref="H12:J13 L12:N13 P12:R13 T12:V13 X12:Z12" xr:uid="{00000000-0002-0000-0C00-000000000000}"/>
    <dataValidation type="list" allowBlank="1" showInputMessage="1" showErrorMessage="1" sqref="P10:R10 T10:V10 H10:J10 L10:N10 X10:Z10" xr:uid="{00000000-0002-0000-0C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Feb!X3</f>
        <v>Physics</v>
      </c>
      <c r="Y3" s="261"/>
      <c r="Z3" s="261"/>
      <c r="AA3" s="261"/>
      <c r="AB3" s="12"/>
    </row>
    <row r="4" spans="2:29" ht="30" customHeight="1">
      <c r="B4" s="216">
        <f>Feb!B4</f>
        <v>2027</v>
      </c>
      <c r="C4" s="216"/>
      <c r="D4" s="1" t="s">
        <v>38</v>
      </c>
      <c r="E4" s="12"/>
      <c r="F4" s="12"/>
      <c r="G4" s="12"/>
      <c r="H4" s="12"/>
      <c r="I4" s="12"/>
      <c r="J4" s="12"/>
      <c r="K4" s="12"/>
      <c r="L4" s="12"/>
      <c r="M4" s="12"/>
      <c r="N4" s="12"/>
      <c r="O4" s="12"/>
      <c r="P4" s="12"/>
      <c r="Q4" s="12"/>
      <c r="R4" s="12"/>
      <c r="S4" s="12"/>
      <c r="T4" s="12"/>
      <c r="U4" s="12"/>
      <c r="V4" s="218" t="s">
        <v>111</v>
      </c>
      <c r="W4" s="219"/>
      <c r="X4" s="262" t="str">
        <f>Feb!X4</f>
        <v>C5SD9999</v>
      </c>
      <c r="Y4" s="262"/>
      <c r="Z4" s="262"/>
      <c r="AA4" s="262"/>
      <c r="AB4" s="12"/>
    </row>
    <row r="5" spans="2:29" ht="30" customHeight="1" thickBot="1">
      <c r="B5" s="222">
        <v>3</v>
      </c>
      <c r="C5" s="222"/>
      <c r="D5" s="7" t="s">
        <v>37</v>
      </c>
      <c r="E5" s="5"/>
      <c r="F5" s="5"/>
      <c r="G5" s="5"/>
      <c r="H5" s="1"/>
      <c r="I5" s="1"/>
      <c r="J5" s="1"/>
      <c r="K5" s="1"/>
      <c r="L5" s="1"/>
      <c r="M5" s="1"/>
      <c r="N5" s="1"/>
      <c r="O5" s="1"/>
      <c r="P5" s="1"/>
      <c r="Q5" s="1"/>
      <c r="R5" s="1"/>
      <c r="S5" s="1"/>
      <c r="T5" s="1"/>
      <c r="U5" s="1"/>
      <c r="V5" s="219" t="s">
        <v>112</v>
      </c>
      <c r="W5" s="219"/>
      <c r="X5" s="263" t="str">
        <f>Feb!X5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Feb!H10</f>
        <v>Work classification
(select)</v>
      </c>
      <c r="I10" s="255"/>
      <c r="J10" s="255"/>
      <c r="K10" s="266"/>
      <c r="L10" s="254" t="str">
        <f>Feb!L10</f>
        <v>Work classification
(select)</v>
      </c>
      <c r="M10" s="255"/>
      <c r="N10" s="255"/>
      <c r="O10" s="266"/>
      <c r="P10" s="254" t="str">
        <f>Feb!P10</f>
        <v>Work classification
(select)</v>
      </c>
      <c r="Q10" s="255"/>
      <c r="R10" s="255"/>
      <c r="S10" s="266"/>
      <c r="T10" s="254" t="str">
        <f>Feb!T10</f>
        <v>Work classification
(select)</v>
      </c>
      <c r="U10" s="255"/>
      <c r="V10" s="255"/>
      <c r="W10" s="266"/>
      <c r="X10" s="254" t="str">
        <f>Feb!X10</f>
        <v>Work classification
(select)</v>
      </c>
      <c r="Y10" s="255"/>
      <c r="Z10" s="255"/>
      <c r="AA10" s="256"/>
    </row>
    <row r="11" spans="2:29" ht="19.5" customHeight="1">
      <c r="B11" s="228"/>
      <c r="C11" s="231"/>
      <c r="D11" s="240"/>
      <c r="E11" s="241"/>
      <c r="F11" s="234"/>
      <c r="G11" s="234"/>
      <c r="H11" s="251" t="str">
        <f>Feb!H11</f>
        <v>（Staff number）</v>
      </c>
      <c r="I11" s="267"/>
      <c r="J11" s="267"/>
      <c r="K11" s="268"/>
      <c r="L11" s="251" t="str">
        <f>Feb!L11</f>
        <v>（Staff number）</v>
      </c>
      <c r="M11" s="267"/>
      <c r="N11" s="267"/>
      <c r="O11" s="268"/>
      <c r="P11" s="251" t="str">
        <f>Feb!P11</f>
        <v>（Staff number）</v>
      </c>
      <c r="Q11" s="267"/>
      <c r="R11" s="267"/>
      <c r="S11" s="268"/>
      <c r="T11" s="251" t="str">
        <f>Feb!T11</f>
        <v>（Staff number）</v>
      </c>
      <c r="U11" s="267"/>
      <c r="V11" s="267"/>
      <c r="W11" s="268"/>
      <c r="X11" s="251" t="str">
        <f>Feb!X11</f>
        <v>（Staff number）</v>
      </c>
      <c r="Y11" s="267"/>
      <c r="Z11" s="267"/>
      <c r="AA11" s="269"/>
    </row>
    <row r="12" spans="2:29" ht="38.25" customHeight="1">
      <c r="B12" s="228" t="s">
        <v>42</v>
      </c>
      <c r="C12" s="231" t="s">
        <v>43</v>
      </c>
      <c r="D12" s="242"/>
      <c r="E12" s="243"/>
      <c r="F12" s="234"/>
      <c r="G12" s="234" t="s">
        <v>41</v>
      </c>
      <c r="H12" s="258" t="str">
        <f>Feb!H12</f>
        <v>TA subject name etc.
（Work content other than TA）</v>
      </c>
      <c r="I12" s="259"/>
      <c r="J12" s="259"/>
      <c r="K12" s="265"/>
      <c r="L12" s="258" t="str">
        <f>Feb!L12</f>
        <v>TA subject name etc.
（Work content other than TA）</v>
      </c>
      <c r="M12" s="259"/>
      <c r="N12" s="259"/>
      <c r="O12" s="265"/>
      <c r="P12" s="258" t="str">
        <f>Feb!P12</f>
        <v>TA subject name etc.
（Work content other than TA）</v>
      </c>
      <c r="Q12" s="259"/>
      <c r="R12" s="259"/>
      <c r="S12" s="265"/>
      <c r="T12" s="258" t="str">
        <f>Feb!T12</f>
        <v>TA subject name etc.
（Work content other than TA）</v>
      </c>
      <c r="U12" s="259"/>
      <c r="V12" s="259"/>
      <c r="W12" s="265"/>
      <c r="X12" s="258" t="str">
        <f>Feb!X12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46447</v>
      </c>
      <c r="C14" s="55">
        <f>B14</f>
        <v>46447</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t="e">
        <f>IF(G14="",0,G14)+IF(QUOTIENT(B14-1,7)*7+1&lt;B14,Feb!AC42,)</f>
        <v>#VALUE!</v>
      </c>
    </row>
    <row r="15" spans="2:29" ht="20.100000000000001" customHeight="1">
      <c r="B15" s="10">
        <f>B14+1</f>
        <v>46448</v>
      </c>
      <c r="C15" s="55">
        <f>B15</f>
        <v>46448</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t="e">
        <f t="shared" ref="AC15:AC44" si="4">IF(G15="",0,G15)+IF(QUOTIENT(B15-1,7)*7+1&lt;B15,AC14,)</f>
        <v>#VALUE!</v>
      </c>
    </row>
    <row r="16" spans="2:29" ht="20.100000000000001" customHeight="1">
      <c r="B16" s="10">
        <f t="shared" ref="B16:B41" si="5">B15+1</f>
        <v>46449</v>
      </c>
      <c r="C16" s="55">
        <f t="shared" ref="C16:C44" si="6">B16</f>
        <v>46449</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t="e">
        <f t="shared" si="4"/>
        <v>#VALUE!</v>
      </c>
    </row>
    <row r="17" spans="2:31" ht="20.100000000000001" customHeight="1">
      <c r="B17" s="10">
        <f t="shared" si="5"/>
        <v>46450</v>
      </c>
      <c r="C17" s="55">
        <f t="shared" si="6"/>
        <v>46450</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t="e">
        <f t="shared" si="4"/>
        <v>#VALUE!</v>
      </c>
    </row>
    <row r="18" spans="2:31" ht="20.100000000000001" customHeight="1">
      <c r="B18" s="10">
        <f t="shared" si="5"/>
        <v>46451</v>
      </c>
      <c r="C18" s="55">
        <f t="shared" si="6"/>
        <v>46451</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t="e">
        <f t="shared" si="4"/>
        <v>#VALUE!</v>
      </c>
    </row>
    <row r="19" spans="2:31" ht="20.100000000000001" customHeight="1">
      <c r="B19" s="10">
        <f t="shared" si="5"/>
        <v>46452</v>
      </c>
      <c r="C19" s="55">
        <f t="shared" si="6"/>
        <v>46452</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t="e">
        <f t="shared" si="4"/>
        <v>#VALUE!</v>
      </c>
    </row>
    <row r="20" spans="2:31" ht="20.100000000000001" customHeight="1">
      <c r="B20" s="10">
        <f t="shared" si="5"/>
        <v>46453</v>
      </c>
      <c r="C20" s="55">
        <f t="shared" si="6"/>
        <v>46453</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46454</v>
      </c>
      <c r="C21" s="55">
        <f t="shared" si="6"/>
        <v>46454</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46455</v>
      </c>
      <c r="C22" s="55">
        <f t="shared" si="6"/>
        <v>46455</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46456</v>
      </c>
      <c r="C23" s="55">
        <f t="shared" si="6"/>
        <v>46456</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46457</v>
      </c>
      <c r="C24" s="55">
        <f t="shared" si="6"/>
        <v>46457</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46458</v>
      </c>
      <c r="C25" s="55">
        <f t="shared" si="6"/>
        <v>46458</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46459</v>
      </c>
      <c r="C26" s="55">
        <f t="shared" si="6"/>
        <v>46459</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46460</v>
      </c>
      <c r="C27" s="55">
        <f t="shared" si="6"/>
        <v>46460</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46461</v>
      </c>
      <c r="C28" s="55">
        <f t="shared" si="6"/>
        <v>46461</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46462</v>
      </c>
      <c r="C29" s="55">
        <f t="shared" si="6"/>
        <v>46462</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46463</v>
      </c>
      <c r="C30" s="55">
        <f t="shared" si="6"/>
        <v>46463</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46464</v>
      </c>
      <c r="C31" s="55">
        <f t="shared" si="6"/>
        <v>46464</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46465</v>
      </c>
      <c r="C32" s="55">
        <f t="shared" si="6"/>
        <v>46465</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46466</v>
      </c>
      <c r="C33" s="55">
        <f t="shared" si="6"/>
        <v>46466</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46467</v>
      </c>
      <c r="C34" s="55">
        <f t="shared" si="6"/>
        <v>46467</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46468</v>
      </c>
      <c r="C35" s="55">
        <f t="shared" si="6"/>
        <v>46468</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46469</v>
      </c>
      <c r="C36" s="55">
        <f t="shared" si="6"/>
        <v>46469</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46470</v>
      </c>
      <c r="C37" s="55">
        <f t="shared" si="6"/>
        <v>46470</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46471</v>
      </c>
      <c r="C38" s="55">
        <f t="shared" si="6"/>
        <v>46471</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46472</v>
      </c>
      <c r="C39" s="55">
        <f t="shared" si="6"/>
        <v>46472</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46473</v>
      </c>
      <c r="C40" s="55">
        <f t="shared" si="6"/>
        <v>46473</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46474</v>
      </c>
      <c r="C41" s="55">
        <f t="shared" si="6"/>
        <v>46474</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46475</v>
      </c>
      <c r="C42" s="56">
        <f t="shared" si="6"/>
        <v>46475</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46476</v>
      </c>
      <c r="C43" s="55">
        <f t="shared" si="6"/>
        <v>46476</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46477</v>
      </c>
      <c r="C44" s="57">
        <f t="shared" si="6"/>
        <v>46477</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138</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13" priority="5">
      <formula>MATCH($B14,祝日,0)&gt;0</formula>
    </cfRule>
    <cfRule type="expression" dxfId="12" priority="6">
      <formula>WEEKDAY($B14)=1</formula>
    </cfRule>
    <cfRule type="expression" dxfId="11" priority="7">
      <formula>WEEKDAY($B14)=7</formula>
    </cfRule>
  </conditionalFormatting>
  <conditionalFormatting sqref="B42:AA44">
    <cfRule type="expression" dxfId="10" priority="4">
      <formula>$B42=""</formula>
    </cfRule>
  </conditionalFormatting>
  <conditionalFormatting sqref="F14:F44">
    <cfRule type="expression" dxfId="9" priority="3">
      <formula>AND(G14&gt;TIME(6,0,0),F14&lt;TIME(0,45,0),G14&lt;&gt;"")=TRUE</formula>
    </cfRule>
  </conditionalFormatting>
  <conditionalFormatting sqref="G14:G44">
    <cfRule type="expression" dxfId="8" priority="1">
      <formula>AC14&gt;(1+TIME(6,0,0))</formula>
    </cfRule>
    <cfRule type="expression" dxfId="7" priority="2">
      <formula>AND(G14&gt;TIME(7,45,0),G14&lt;&gt;"")</formula>
    </cfRule>
  </conditionalFormatting>
  <dataValidations count="2">
    <dataValidation type="list" allowBlank="1" showInputMessage="1" showErrorMessage="1" sqref="P10:R10 T10:V10 H10:J10 L10:N10 X10:Z10" xr:uid="{00000000-0002-0000-0D00-000000000000}">
      <formula1>業務区分</formula1>
    </dataValidation>
    <dataValidation allowBlank="1" showInputMessage="1" sqref="H12:J13 L12:N13 P12:R13 T12:V13 X12:Z12" xr:uid="{00000000-0002-0000-0D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E7F66-DED8-4368-955A-14EC0636238C}">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
        <v>113</v>
      </c>
      <c r="Y3" s="261"/>
      <c r="Z3" s="261"/>
      <c r="AA3" s="261"/>
      <c r="AB3" s="12"/>
    </row>
    <row r="4" spans="2:29" ht="30" customHeight="1">
      <c r="B4" s="216">
        <v>2026</v>
      </c>
      <c r="C4" s="216"/>
      <c r="D4" s="1" t="s">
        <v>38</v>
      </c>
      <c r="E4" s="12"/>
      <c r="F4" s="12"/>
      <c r="G4" s="12"/>
      <c r="H4" s="12"/>
      <c r="I4" s="12"/>
      <c r="J4" s="12"/>
      <c r="K4" s="12"/>
      <c r="L4" s="12"/>
      <c r="M4" s="12"/>
      <c r="N4" s="12"/>
      <c r="O4" s="12"/>
      <c r="P4" s="12"/>
      <c r="Q4" s="12"/>
      <c r="R4" s="12"/>
      <c r="S4" s="12"/>
      <c r="T4" s="12"/>
      <c r="U4" s="12"/>
      <c r="V4" s="218" t="s">
        <v>111</v>
      </c>
      <c r="W4" s="219"/>
      <c r="X4" s="262" t="s">
        <v>159</v>
      </c>
      <c r="Y4" s="262"/>
      <c r="Z4" s="262"/>
      <c r="AA4" s="262"/>
      <c r="AB4" s="12"/>
    </row>
    <row r="5" spans="2:29" ht="30" customHeight="1" thickBot="1">
      <c r="B5" s="222">
        <v>4</v>
      </c>
      <c r="C5" s="222"/>
      <c r="D5" s="7" t="s">
        <v>37</v>
      </c>
      <c r="E5" s="5"/>
      <c r="F5" s="5"/>
      <c r="G5" s="5"/>
      <c r="H5" s="1"/>
      <c r="I5" s="1"/>
      <c r="J5" s="1"/>
      <c r="K5" s="1"/>
      <c r="L5" s="1"/>
      <c r="M5" s="1"/>
      <c r="N5" s="1"/>
      <c r="O5" s="1"/>
      <c r="P5" s="1"/>
      <c r="Q5" s="1"/>
      <c r="R5" s="1"/>
      <c r="S5" s="1"/>
      <c r="T5" s="1"/>
      <c r="U5" s="1"/>
      <c r="V5" s="219" t="s">
        <v>112</v>
      </c>
      <c r="W5" s="219"/>
      <c r="X5" s="263" t="s">
        <v>114</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
        <v>90</v>
      </c>
      <c r="I10" s="255"/>
      <c r="J10" s="255"/>
      <c r="K10" s="266"/>
      <c r="L10" s="254" t="s">
        <v>90</v>
      </c>
      <c r="M10" s="255"/>
      <c r="N10" s="255"/>
      <c r="O10" s="266"/>
      <c r="P10" s="254" t="s">
        <v>90</v>
      </c>
      <c r="Q10" s="255"/>
      <c r="R10" s="255"/>
      <c r="S10" s="266"/>
      <c r="T10" s="254" t="s">
        <v>90</v>
      </c>
      <c r="U10" s="255"/>
      <c r="V10" s="255"/>
      <c r="W10" s="266"/>
      <c r="X10" s="254" t="s">
        <v>90</v>
      </c>
      <c r="Y10" s="255"/>
      <c r="Z10" s="255"/>
      <c r="AA10" s="256"/>
    </row>
    <row r="11" spans="2:29" ht="19.5" customHeight="1">
      <c r="B11" s="228"/>
      <c r="C11" s="231"/>
      <c r="D11" s="240"/>
      <c r="E11" s="241"/>
      <c r="F11" s="234"/>
      <c r="G11" s="234"/>
      <c r="H11" s="251" t="s">
        <v>94</v>
      </c>
      <c r="I11" s="252"/>
      <c r="J11" s="252"/>
      <c r="K11" s="253"/>
      <c r="L11" s="251" t="s">
        <v>94</v>
      </c>
      <c r="M11" s="252"/>
      <c r="N11" s="252"/>
      <c r="O11" s="253"/>
      <c r="P11" s="251" t="s">
        <v>94</v>
      </c>
      <c r="Q11" s="252"/>
      <c r="R11" s="252"/>
      <c r="S11" s="253"/>
      <c r="T11" s="251" t="s">
        <v>94</v>
      </c>
      <c r="U11" s="252"/>
      <c r="V11" s="252"/>
      <c r="W11" s="253"/>
      <c r="X11" s="251" t="s">
        <v>94</v>
      </c>
      <c r="Y11" s="252"/>
      <c r="Z11" s="252"/>
      <c r="AA11" s="257"/>
    </row>
    <row r="12" spans="2:29" ht="38.25" customHeight="1">
      <c r="B12" s="228" t="s">
        <v>42</v>
      </c>
      <c r="C12" s="231" t="s">
        <v>43</v>
      </c>
      <c r="D12" s="242"/>
      <c r="E12" s="243"/>
      <c r="F12" s="234"/>
      <c r="G12" s="234" t="s">
        <v>41</v>
      </c>
      <c r="H12" s="258" t="s">
        <v>93</v>
      </c>
      <c r="I12" s="259"/>
      <c r="J12" s="259"/>
      <c r="K12" s="265"/>
      <c r="L12" s="258" t="s">
        <v>92</v>
      </c>
      <c r="M12" s="259"/>
      <c r="N12" s="259"/>
      <c r="O12" s="265"/>
      <c r="P12" s="258" t="s">
        <v>92</v>
      </c>
      <c r="Q12" s="259"/>
      <c r="R12" s="259"/>
      <c r="S12" s="265"/>
      <c r="T12" s="258" t="s">
        <v>92</v>
      </c>
      <c r="U12" s="259"/>
      <c r="V12" s="259"/>
      <c r="W12" s="265"/>
      <c r="X12" s="258" t="s">
        <v>92</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46113</v>
      </c>
      <c r="C14" s="55">
        <f>B14</f>
        <v>46113</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IF(G14="",0,G14)+IF(QUOTIENT(B14-1,7)*7+1&lt;B14,AC13,)</f>
        <v>0</v>
      </c>
    </row>
    <row r="15" spans="2:29" ht="20.100000000000001" customHeight="1">
      <c r="B15" s="10">
        <f>B14+1</f>
        <v>46114</v>
      </c>
      <c r="C15" s="55">
        <f>B15</f>
        <v>46114</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3" si="4">IF(G15="",0,G15)+IF(QUOTIENT(B15-1,7)*7+1&lt;B15,AC14,)</f>
        <v>0</v>
      </c>
    </row>
    <row r="16" spans="2:29" ht="20.100000000000001" customHeight="1">
      <c r="B16" s="10">
        <f t="shared" ref="B16:B41" si="5">B15+1</f>
        <v>46115</v>
      </c>
      <c r="C16" s="55">
        <f t="shared" ref="C16:C44" si="6">B16</f>
        <v>46115</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46116</v>
      </c>
      <c r="C17" s="55">
        <f t="shared" si="6"/>
        <v>46116</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46117</v>
      </c>
      <c r="C18" s="55">
        <f t="shared" si="6"/>
        <v>46117</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46118</v>
      </c>
      <c r="C19" s="55">
        <f t="shared" si="6"/>
        <v>46118</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46119</v>
      </c>
      <c r="C20" s="55">
        <f t="shared" si="6"/>
        <v>46119</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46120</v>
      </c>
      <c r="C21" s="55">
        <f t="shared" si="6"/>
        <v>46120</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46121</v>
      </c>
      <c r="C22" s="55">
        <f t="shared" si="6"/>
        <v>46121</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46122</v>
      </c>
      <c r="C23" s="55">
        <f t="shared" si="6"/>
        <v>46122</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46123</v>
      </c>
      <c r="C24" s="55">
        <f t="shared" si="6"/>
        <v>46123</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46124</v>
      </c>
      <c r="C25" s="55">
        <f t="shared" si="6"/>
        <v>46124</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46125</v>
      </c>
      <c r="C26" s="55">
        <f t="shared" si="6"/>
        <v>46125</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46126</v>
      </c>
      <c r="C27" s="55">
        <f t="shared" si="6"/>
        <v>46126</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46127</v>
      </c>
      <c r="C28" s="55">
        <f t="shared" si="6"/>
        <v>46127</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46128</v>
      </c>
      <c r="C29" s="55">
        <f t="shared" si="6"/>
        <v>46128</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46129</v>
      </c>
      <c r="C30" s="55">
        <f t="shared" si="6"/>
        <v>46129</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46130</v>
      </c>
      <c r="C31" s="55">
        <f t="shared" si="6"/>
        <v>46130</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46131</v>
      </c>
      <c r="C32" s="55">
        <f t="shared" si="6"/>
        <v>46131</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46132</v>
      </c>
      <c r="C33" s="55">
        <f t="shared" si="6"/>
        <v>46132</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46133</v>
      </c>
      <c r="C34" s="55">
        <f t="shared" si="6"/>
        <v>46133</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46134</v>
      </c>
      <c r="C35" s="55">
        <f t="shared" si="6"/>
        <v>46134</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46135</v>
      </c>
      <c r="C36" s="55">
        <f t="shared" si="6"/>
        <v>46135</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46136</v>
      </c>
      <c r="C37" s="55">
        <f t="shared" si="6"/>
        <v>46136</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46137</v>
      </c>
      <c r="C38" s="55">
        <f t="shared" si="6"/>
        <v>46137</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46138</v>
      </c>
      <c r="C39" s="55">
        <f t="shared" si="6"/>
        <v>46138</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46139</v>
      </c>
      <c r="C40" s="55">
        <f t="shared" si="6"/>
        <v>46139</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46140</v>
      </c>
      <c r="C41" s="55">
        <f t="shared" si="6"/>
        <v>46140</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46141</v>
      </c>
      <c r="C42" s="56">
        <f t="shared" si="6"/>
        <v>46141</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46142</v>
      </c>
      <c r="C43" s="55">
        <f t="shared" si="6"/>
        <v>46142</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t="str">
        <f t="shared" si="7"/>
        <v/>
      </c>
      <c r="C44" s="57" t="str">
        <f t="shared" si="6"/>
        <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X45:AA45"/>
    <mergeCell ref="H11:K11"/>
    <mergeCell ref="L11:O11"/>
    <mergeCell ref="P11:S11"/>
    <mergeCell ref="T11:W11"/>
    <mergeCell ref="X11:AA11"/>
    <mergeCell ref="H12:K12"/>
    <mergeCell ref="L12:O12"/>
    <mergeCell ref="P12:S12"/>
    <mergeCell ref="T12:W12"/>
    <mergeCell ref="X12:AA12"/>
    <mergeCell ref="B45:F45"/>
    <mergeCell ref="H45:K45"/>
    <mergeCell ref="L45:O45"/>
    <mergeCell ref="P45:S45"/>
    <mergeCell ref="T45:W45"/>
    <mergeCell ref="Z49:AA51"/>
    <mergeCell ref="D50:X50"/>
    <mergeCell ref="D51:X51"/>
    <mergeCell ref="D52:X52"/>
    <mergeCell ref="Z52:AA55"/>
    <mergeCell ref="D49:X49"/>
    <mergeCell ref="D53:X53"/>
    <mergeCell ref="C54:X54"/>
    <mergeCell ref="C55:X61"/>
  </mergeCells>
  <phoneticPr fontId="1"/>
  <conditionalFormatting sqref="B14:AA44">
    <cfRule type="expression" dxfId="6" priority="5">
      <formula>MATCH($B14,祝日,0)&gt;0</formula>
    </cfRule>
    <cfRule type="expression" dxfId="5" priority="6">
      <formula>WEEKDAY($B14)=1</formula>
    </cfRule>
    <cfRule type="expression" dxfId="4" priority="7">
      <formula>WEEKDAY($B14)=7</formula>
    </cfRule>
  </conditionalFormatting>
  <conditionalFormatting sqref="B42:AA44">
    <cfRule type="expression" dxfId="3" priority="4">
      <formula>$B42=""</formula>
    </cfRule>
  </conditionalFormatting>
  <conditionalFormatting sqref="F14:F44">
    <cfRule type="expression" dxfId="2" priority="3">
      <formula>AND(G14&gt;TIME(6,0,0),F14&lt;TIME(0,45,0),G14&lt;&gt;"")=TRUE</formula>
    </cfRule>
  </conditionalFormatting>
  <conditionalFormatting sqref="G14:G44">
    <cfRule type="expression" dxfId="1" priority="1">
      <formula>AC14&gt;(1+TIME(6,0,0))</formula>
    </cfRule>
    <cfRule type="expression" dxfId="0" priority="2">
      <formula>AND(G14&gt;TIME(7,45,0),G14&lt;&gt;"")</formula>
    </cfRule>
  </conditionalFormatting>
  <dataValidations count="2">
    <dataValidation type="list" allowBlank="1" showInputMessage="1" showErrorMessage="1" sqref="P10:R10 T10:V10 H10:J10 L10:N10 X10:Z10" xr:uid="{EF05895F-9233-4AE4-93A1-7DE179A6BE97}">
      <formula1>業務区分</formula1>
    </dataValidation>
    <dataValidation allowBlank="1" showInputMessage="1" sqref="H12:J13 L12:N13 P12:R13 T12:V13 X12:Z12" xr:uid="{6E558C8B-FCDB-458B-A60E-286590F6808F}"/>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8"/>
  <sheetViews>
    <sheetView workbookViewId="0">
      <selection activeCell="D24" sqref="D24"/>
    </sheetView>
  </sheetViews>
  <sheetFormatPr defaultRowHeight="13.5"/>
  <cols>
    <col min="1" max="1" width="10.25" style="8" bestFit="1" customWidth="1"/>
    <col min="2" max="2" width="14.125" style="8" bestFit="1" customWidth="1"/>
    <col min="3" max="3" width="3.25" style="8" bestFit="1" customWidth="1"/>
    <col min="4" max="4" width="42.875" style="8" customWidth="1"/>
    <col min="5" max="5" width="11.625" style="8" bestFit="1" customWidth="1"/>
    <col min="6" max="6" width="12.875" style="8" bestFit="1" customWidth="1"/>
    <col min="7" max="7" width="11.625" style="8" bestFit="1" customWidth="1"/>
    <col min="8" max="8" width="12.875" style="8" bestFit="1" customWidth="1"/>
    <col min="9" max="9" width="11.625" style="8" bestFit="1" customWidth="1"/>
    <col min="10" max="10" width="12.875" style="8" bestFit="1" customWidth="1"/>
    <col min="11" max="11" width="11.625" style="8" bestFit="1" customWidth="1"/>
    <col min="12" max="12" width="12.875" style="8" bestFit="1" customWidth="1"/>
    <col min="13" max="16384" width="9" style="8"/>
  </cols>
  <sheetData>
    <row r="1" spans="1:7">
      <c r="A1" s="58" t="s">
        <v>104</v>
      </c>
      <c r="B1" s="58"/>
      <c r="C1" s="58"/>
      <c r="D1" s="13" t="s">
        <v>133</v>
      </c>
      <c r="G1" s="13" t="s">
        <v>125</v>
      </c>
    </row>
    <row r="2" spans="1:7">
      <c r="A2" s="59">
        <v>42736</v>
      </c>
      <c r="B2" s="59" t="s">
        <v>12</v>
      </c>
      <c r="C2" s="60">
        <f>A2</f>
        <v>42736</v>
      </c>
      <c r="D2" s="13" t="s">
        <v>135</v>
      </c>
      <c r="E2" s="8" t="s">
        <v>17</v>
      </c>
      <c r="G2" s="13" t="s">
        <v>144</v>
      </c>
    </row>
    <row r="3" spans="1:7">
      <c r="A3" s="59">
        <v>42737</v>
      </c>
      <c r="B3" s="59" t="s">
        <v>4</v>
      </c>
      <c r="C3" s="60">
        <f t="shared" ref="C3:C66" si="0">A3</f>
        <v>42737</v>
      </c>
      <c r="D3" s="13" t="s">
        <v>155</v>
      </c>
      <c r="E3" s="8" t="s">
        <v>18</v>
      </c>
      <c r="G3" s="13" t="s">
        <v>145</v>
      </c>
    </row>
    <row r="4" spans="1:7">
      <c r="A4" s="59">
        <v>42738</v>
      </c>
      <c r="B4" s="59"/>
      <c r="C4" s="60">
        <f t="shared" si="0"/>
        <v>42738</v>
      </c>
      <c r="D4" s="13" t="s">
        <v>100</v>
      </c>
      <c r="E4" s="8" t="s">
        <v>19</v>
      </c>
      <c r="G4" s="13" t="s">
        <v>126</v>
      </c>
    </row>
    <row r="5" spans="1:7">
      <c r="A5" s="59">
        <v>42744</v>
      </c>
      <c r="B5" s="59" t="s">
        <v>13</v>
      </c>
      <c r="C5" s="60">
        <f t="shared" si="0"/>
        <v>42744</v>
      </c>
      <c r="D5" s="13" t="s">
        <v>154</v>
      </c>
      <c r="E5" s="8" t="s">
        <v>20</v>
      </c>
      <c r="G5" s="13" t="s">
        <v>146</v>
      </c>
    </row>
    <row r="6" spans="1:7">
      <c r="A6" s="59">
        <v>42777</v>
      </c>
      <c r="B6" s="59" t="s">
        <v>14</v>
      </c>
      <c r="C6" s="60">
        <f t="shared" si="0"/>
        <v>42777</v>
      </c>
      <c r="D6" s="13" t="s">
        <v>99</v>
      </c>
      <c r="E6" s="8" t="s">
        <v>21</v>
      </c>
      <c r="G6" s="13" t="s">
        <v>147</v>
      </c>
    </row>
    <row r="7" spans="1:7">
      <c r="A7" s="59">
        <v>42814</v>
      </c>
      <c r="B7" s="59" t="s">
        <v>15</v>
      </c>
      <c r="C7" s="60">
        <f t="shared" si="0"/>
        <v>42814</v>
      </c>
      <c r="D7" s="13" t="s">
        <v>102</v>
      </c>
      <c r="E7" s="8" t="s">
        <v>22</v>
      </c>
      <c r="G7" s="13" t="s">
        <v>148</v>
      </c>
    </row>
    <row r="8" spans="1:7">
      <c r="A8" s="59">
        <v>42854</v>
      </c>
      <c r="B8" s="59" t="s">
        <v>0</v>
      </c>
      <c r="C8" s="60">
        <f t="shared" si="0"/>
        <v>42854</v>
      </c>
      <c r="D8" s="13" t="s">
        <v>98</v>
      </c>
      <c r="E8" s="8" t="s">
        <v>23</v>
      </c>
      <c r="G8" s="13" t="s">
        <v>149</v>
      </c>
    </row>
    <row r="9" spans="1:7">
      <c r="A9" s="59">
        <v>42858</v>
      </c>
      <c r="B9" s="59" t="s">
        <v>1</v>
      </c>
      <c r="C9" s="60">
        <f t="shared" si="0"/>
        <v>42858</v>
      </c>
      <c r="D9" s="13" t="s">
        <v>121</v>
      </c>
      <c r="E9" s="8" t="s">
        <v>26</v>
      </c>
      <c r="G9" s="13" t="s">
        <v>127</v>
      </c>
    </row>
    <row r="10" spans="1:7">
      <c r="A10" s="59">
        <v>42859</v>
      </c>
      <c r="B10" s="59" t="s">
        <v>2</v>
      </c>
      <c r="C10" s="60">
        <f t="shared" si="0"/>
        <v>42859</v>
      </c>
      <c r="D10" s="13" t="s">
        <v>117</v>
      </c>
      <c r="E10" s="8" t="s">
        <v>27</v>
      </c>
      <c r="G10" s="13" t="s">
        <v>128</v>
      </c>
    </row>
    <row r="11" spans="1:7">
      <c r="A11" s="59">
        <v>42860</v>
      </c>
      <c r="B11" s="59" t="s">
        <v>3</v>
      </c>
      <c r="C11" s="60">
        <f t="shared" si="0"/>
        <v>42860</v>
      </c>
      <c r="D11" s="13" t="s">
        <v>118</v>
      </c>
      <c r="E11" s="8" t="s">
        <v>24</v>
      </c>
      <c r="G11" s="13" t="s">
        <v>150</v>
      </c>
    </row>
    <row r="12" spans="1:7">
      <c r="A12" s="59">
        <v>42933</v>
      </c>
      <c r="B12" s="59" t="s">
        <v>5</v>
      </c>
      <c r="C12" s="60">
        <f t="shared" si="0"/>
        <v>42933</v>
      </c>
      <c r="D12" s="13" t="s">
        <v>119</v>
      </c>
      <c r="E12" s="8" t="s">
        <v>25</v>
      </c>
      <c r="G12" s="13" t="s">
        <v>129</v>
      </c>
    </row>
    <row r="13" spans="1:7">
      <c r="A13" s="59">
        <v>42958</v>
      </c>
      <c r="B13" s="59" t="s">
        <v>16</v>
      </c>
      <c r="C13" s="60">
        <f t="shared" si="0"/>
        <v>42958</v>
      </c>
      <c r="D13" s="13" t="s">
        <v>120</v>
      </c>
      <c r="G13" s="13" t="s">
        <v>130</v>
      </c>
    </row>
    <row r="14" spans="1:7">
      <c r="A14" s="59">
        <v>42996</v>
      </c>
      <c r="B14" s="59" t="s">
        <v>6</v>
      </c>
      <c r="C14" s="60">
        <f t="shared" si="0"/>
        <v>42996</v>
      </c>
      <c r="D14" s="13" t="s">
        <v>123</v>
      </c>
      <c r="G14" s="13" t="s">
        <v>132</v>
      </c>
    </row>
    <row r="15" spans="1:7">
      <c r="A15" s="59">
        <v>43001</v>
      </c>
      <c r="B15" s="59" t="s">
        <v>7</v>
      </c>
      <c r="C15" s="60">
        <f t="shared" si="0"/>
        <v>43001</v>
      </c>
      <c r="D15" s="13" t="s">
        <v>156</v>
      </c>
      <c r="G15" s="13" t="s">
        <v>151</v>
      </c>
    </row>
    <row r="16" spans="1:7">
      <c r="A16" s="59">
        <v>43017</v>
      </c>
      <c r="B16" s="59" t="s">
        <v>8</v>
      </c>
      <c r="C16" s="60">
        <f t="shared" si="0"/>
        <v>43017</v>
      </c>
      <c r="D16" s="13" t="s">
        <v>157</v>
      </c>
      <c r="G16" s="13" t="s">
        <v>152</v>
      </c>
    </row>
    <row r="17" spans="1:7">
      <c r="A17" s="59">
        <v>43042</v>
      </c>
      <c r="B17" s="59" t="s">
        <v>9</v>
      </c>
      <c r="C17" s="60">
        <f t="shared" si="0"/>
        <v>43042</v>
      </c>
      <c r="D17" s="13" t="s">
        <v>158</v>
      </c>
      <c r="G17" s="13" t="s">
        <v>153</v>
      </c>
    </row>
    <row r="18" spans="1:7">
      <c r="A18" s="59">
        <v>43062</v>
      </c>
      <c r="B18" s="59" t="s">
        <v>10</v>
      </c>
      <c r="C18" s="60">
        <f t="shared" si="0"/>
        <v>43062</v>
      </c>
      <c r="D18" s="13" t="s">
        <v>122</v>
      </c>
      <c r="G18" s="13" t="s">
        <v>131</v>
      </c>
    </row>
    <row r="19" spans="1:7">
      <c r="A19" s="59">
        <v>43092</v>
      </c>
      <c r="B19" s="59" t="s">
        <v>11</v>
      </c>
      <c r="C19" s="60">
        <f t="shared" si="0"/>
        <v>43092</v>
      </c>
    </row>
    <row r="20" spans="1:7">
      <c r="A20" s="59">
        <v>43098</v>
      </c>
      <c r="B20" s="59"/>
      <c r="C20" s="60">
        <f t="shared" si="0"/>
        <v>43098</v>
      </c>
    </row>
    <row r="21" spans="1:7">
      <c r="A21" s="59">
        <v>43099</v>
      </c>
      <c r="B21" s="59"/>
      <c r="C21" s="60">
        <f t="shared" si="0"/>
        <v>43099</v>
      </c>
    </row>
    <row r="22" spans="1:7">
      <c r="A22" s="59">
        <v>43100</v>
      </c>
      <c r="B22" s="59"/>
      <c r="C22" s="60">
        <f t="shared" si="0"/>
        <v>43100</v>
      </c>
    </row>
    <row r="23" spans="1:7">
      <c r="A23" s="59">
        <v>43101</v>
      </c>
      <c r="B23" s="59" t="s">
        <v>12</v>
      </c>
      <c r="C23" s="60">
        <f t="shared" si="0"/>
        <v>43101</v>
      </c>
    </row>
    <row r="24" spans="1:7">
      <c r="A24" s="59">
        <v>43102</v>
      </c>
      <c r="B24" s="59"/>
      <c r="C24" s="60">
        <f t="shared" si="0"/>
        <v>43102</v>
      </c>
    </row>
    <row r="25" spans="1:7">
      <c r="A25" s="59">
        <v>43103</v>
      </c>
      <c r="B25" s="59"/>
      <c r="C25" s="60">
        <f t="shared" si="0"/>
        <v>43103</v>
      </c>
    </row>
    <row r="26" spans="1:7">
      <c r="A26" s="59">
        <v>43108</v>
      </c>
      <c r="B26" s="59" t="s">
        <v>13</v>
      </c>
      <c r="C26" s="60">
        <f t="shared" si="0"/>
        <v>43108</v>
      </c>
    </row>
    <row r="27" spans="1:7">
      <c r="A27" s="59">
        <v>43142</v>
      </c>
      <c r="B27" s="59" t="s">
        <v>14</v>
      </c>
      <c r="C27" s="60">
        <f t="shared" si="0"/>
        <v>43142</v>
      </c>
    </row>
    <row r="28" spans="1:7">
      <c r="A28" s="59">
        <v>43143</v>
      </c>
      <c r="B28" s="59" t="s">
        <v>4</v>
      </c>
      <c r="C28" s="60">
        <f t="shared" si="0"/>
        <v>43143</v>
      </c>
    </row>
    <row r="29" spans="1:7">
      <c r="A29" s="59">
        <v>43180</v>
      </c>
      <c r="B29" s="59" t="s">
        <v>15</v>
      </c>
      <c r="C29" s="60">
        <f t="shared" si="0"/>
        <v>43180</v>
      </c>
    </row>
    <row r="30" spans="1:7">
      <c r="A30" s="59">
        <v>43219</v>
      </c>
      <c r="B30" s="59" t="s">
        <v>0</v>
      </c>
      <c r="C30" s="60">
        <f t="shared" si="0"/>
        <v>43219</v>
      </c>
    </row>
    <row r="31" spans="1:7">
      <c r="A31" s="59">
        <v>43220</v>
      </c>
      <c r="B31" s="59" t="s">
        <v>4</v>
      </c>
      <c r="C31" s="60">
        <f t="shared" si="0"/>
        <v>43220</v>
      </c>
    </row>
    <row r="32" spans="1:7">
      <c r="A32" s="59">
        <v>43223</v>
      </c>
      <c r="B32" s="59" t="s">
        <v>1</v>
      </c>
      <c r="C32" s="60">
        <f t="shared" si="0"/>
        <v>43223</v>
      </c>
    </row>
    <row r="33" spans="1:3">
      <c r="A33" s="59">
        <v>43224</v>
      </c>
      <c r="B33" s="59" t="s">
        <v>2</v>
      </c>
      <c r="C33" s="60">
        <f t="shared" si="0"/>
        <v>43224</v>
      </c>
    </row>
    <row r="34" spans="1:3">
      <c r="A34" s="59">
        <v>43225</v>
      </c>
      <c r="B34" s="59" t="s">
        <v>3</v>
      </c>
      <c r="C34" s="60">
        <f t="shared" si="0"/>
        <v>43225</v>
      </c>
    </row>
    <row r="35" spans="1:3">
      <c r="A35" s="59">
        <v>43297</v>
      </c>
      <c r="B35" s="59" t="s">
        <v>5</v>
      </c>
      <c r="C35" s="60">
        <f t="shared" si="0"/>
        <v>43297</v>
      </c>
    </row>
    <row r="36" spans="1:3">
      <c r="A36" s="59">
        <v>43323</v>
      </c>
      <c r="B36" s="59" t="s">
        <v>16</v>
      </c>
      <c r="C36" s="60">
        <f t="shared" si="0"/>
        <v>43323</v>
      </c>
    </row>
    <row r="37" spans="1:3">
      <c r="A37" s="59">
        <v>43360</v>
      </c>
      <c r="B37" s="59" t="s">
        <v>6</v>
      </c>
      <c r="C37" s="60">
        <f t="shared" si="0"/>
        <v>43360</v>
      </c>
    </row>
    <row r="38" spans="1:3">
      <c r="A38" s="59">
        <v>43366</v>
      </c>
      <c r="B38" s="59" t="s">
        <v>7</v>
      </c>
      <c r="C38" s="60">
        <f t="shared" si="0"/>
        <v>43366</v>
      </c>
    </row>
    <row r="39" spans="1:3">
      <c r="A39" s="59">
        <v>43367</v>
      </c>
      <c r="B39" s="59" t="s">
        <v>4</v>
      </c>
      <c r="C39" s="60">
        <f t="shared" si="0"/>
        <v>43367</v>
      </c>
    </row>
    <row r="40" spans="1:3">
      <c r="A40" s="59">
        <v>43381</v>
      </c>
      <c r="B40" s="59" t="s">
        <v>8</v>
      </c>
      <c r="C40" s="60">
        <f t="shared" si="0"/>
        <v>43381</v>
      </c>
    </row>
    <row r="41" spans="1:3">
      <c r="A41" s="59">
        <v>43407</v>
      </c>
      <c r="B41" s="59" t="s">
        <v>9</v>
      </c>
      <c r="C41" s="60">
        <f t="shared" si="0"/>
        <v>43407</v>
      </c>
    </row>
    <row r="42" spans="1:3">
      <c r="A42" s="59">
        <v>43427</v>
      </c>
      <c r="B42" s="59" t="s">
        <v>10</v>
      </c>
      <c r="C42" s="60">
        <f t="shared" si="0"/>
        <v>43427</v>
      </c>
    </row>
    <row r="43" spans="1:3">
      <c r="A43" s="59">
        <v>43457</v>
      </c>
      <c r="B43" s="59" t="s">
        <v>11</v>
      </c>
      <c r="C43" s="60">
        <f t="shared" si="0"/>
        <v>43457</v>
      </c>
    </row>
    <row r="44" spans="1:3">
      <c r="A44" s="59">
        <v>43458</v>
      </c>
      <c r="B44" s="59" t="s">
        <v>4</v>
      </c>
      <c r="C44" s="60">
        <f t="shared" si="0"/>
        <v>43458</v>
      </c>
    </row>
    <row r="45" spans="1:3">
      <c r="A45" s="59">
        <v>43463</v>
      </c>
      <c r="B45" s="59"/>
      <c r="C45" s="60">
        <f t="shared" si="0"/>
        <v>43463</v>
      </c>
    </row>
    <row r="46" spans="1:3">
      <c r="A46" s="59">
        <v>43464</v>
      </c>
      <c r="B46" s="59"/>
      <c r="C46" s="60">
        <f t="shared" si="0"/>
        <v>43464</v>
      </c>
    </row>
    <row r="47" spans="1:3">
      <c r="A47" s="59">
        <v>43465</v>
      </c>
      <c r="B47" s="59"/>
      <c r="C47" s="60">
        <f t="shared" si="0"/>
        <v>43465</v>
      </c>
    </row>
    <row r="48" spans="1:3">
      <c r="A48" s="59">
        <v>43466</v>
      </c>
      <c r="B48" s="59" t="s">
        <v>12</v>
      </c>
      <c r="C48" s="60">
        <f t="shared" si="0"/>
        <v>43466</v>
      </c>
    </row>
    <row r="49" spans="1:3">
      <c r="A49" s="59">
        <v>43467</v>
      </c>
      <c r="B49" s="59"/>
      <c r="C49" s="60">
        <f t="shared" si="0"/>
        <v>43467</v>
      </c>
    </row>
    <row r="50" spans="1:3">
      <c r="A50" s="59">
        <v>43468</v>
      </c>
      <c r="B50" s="59"/>
      <c r="C50" s="60">
        <f t="shared" si="0"/>
        <v>43468</v>
      </c>
    </row>
    <row r="51" spans="1:3">
      <c r="A51" s="59">
        <v>43479</v>
      </c>
      <c r="B51" s="59" t="s">
        <v>13</v>
      </c>
      <c r="C51" s="60">
        <f t="shared" si="0"/>
        <v>43479</v>
      </c>
    </row>
    <row r="52" spans="1:3">
      <c r="A52" s="59">
        <v>43507</v>
      </c>
      <c r="B52" s="59" t="s">
        <v>14</v>
      </c>
      <c r="C52" s="60">
        <f t="shared" si="0"/>
        <v>43507</v>
      </c>
    </row>
    <row r="53" spans="1:3">
      <c r="A53" s="59">
        <v>43545</v>
      </c>
      <c r="B53" s="59" t="s">
        <v>15</v>
      </c>
      <c r="C53" s="60">
        <f t="shared" si="0"/>
        <v>43545</v>
      </c>
    </row>
    <row r="54" spans="1:3">
      <c r="A54" s="59">
        <v>43584</v>
      </c>
      <c r="B54" s="59" t="s">
        <v>0</v>
      </c>
      <c r="C54" s="60">
        <f t="shared" si="0"/>
        <v>43584</v>
      </c>
    </row>
    <row r="55" spans="1:3">
      <c r="A55" s="59">
        <v>43585</v>
      </c>
      <c r="B55" s="59" t="s">
        <v>105</v>
      </c>
      <c r="C55" s="60">
        <f t="shared" si="0"/>
        <v>43585</v>
      </c>
    </row>
    <row r="56" spans="1:3">
      <c r="A56" s="59">
        <v>43586</v>
      </c>
      <c r="B56" s="59" t="s">
        <v>106</v>
      </c>
      <c r="C56" s="60">
        <f t="shared" si="0"/>
        <v>43586</v>
      </c>
    </row>
    <row r="57" spans="1:3">
      <c r="A57" s="59">
        <v>43587</v>
      </c>
      <c r="B57" s="59" t="s">
        <v>105</v>
      </c>
      <c r="C57" s="60">
        <f t="shared" si="0"/>
        <v>43587</v>
      </c>
    </row>
    <row r="58" spans="1:3">
      <c r="A58" s="59">
        <v>43588</v>
      </c>
      <c r="B58" s="59" t="s">
        <v>1</v>
      </c>
      <c r="C58" s="60">
        <f t="shared" si="0"/>
        <v>43588</v>
      </c>
    </row>
    <row r="59" spans="1:3">
      <c r="A59" s="59">
        <v>43589</v>
      </c>
      <c r="B59" s="59" t="s">
        <v>2</v>
      </c>
      <c r="C59" s="60">
        <f t="shared" si="0"/>
        <v>43589</v>
      </c>
    </row>
    <row r="60" spans="1:3">
      <c r="A60" s="59">
        <v>43590</v>
      </c>
      <c r="B60" s="59" t="s">
        <v>3</v>
      </c>
      <c r="C60" s="60">
        <f t="shared" si="0"/>
        <v>43590</v>
      </c>
    </row>
    <row r="61" spans="1:3">
      <c r="A61" s="59">
        <v>43591</v>
      </c>
      <c r="B61" s="59" t="s">
        <v>4</v>
      </c>
      <c r="C61" s="60">
        <f t="shared" si="0"/>
        <v>43591</v>
      </c>
    </row>
    <row r="62" spans="1:3">
      <c r="A62" s="59">
        <v>43661</v>
      </c>
      <c r="B62" s="59" t="s">
        <v>5</v>
      </c>
      <c r="C62" s="60">
        <f t="shared" si="0"/>
        <v>43661</v>
      </c>
    </row>
    <row r="63" spans="1:3">
      <c r="A63" s="59">
        <v>43688</v>
      </c>
      <c r="B63" s="59" t="s">
        <v>16</v>
      </c>
      <c r="C63" s="60">
        <f t="shared" si="0"/>
        <v>43688</v>
      </c>
    </row>
    <row r="64" spans="1:3">
      <c r="A64" s="59">
        <v>43689</v>
      </c>
      <c r="B64" s="59" t="s">
        <v>4</v>
      </c>
      <c r="C64" s="60">
        <f t="shared" si="0"/>
        <v>43689</v>
      </c>
    </row>
    <row r="65" spans="1:3">
      <c r="A65" s="59">
        <v>43724</v>
      </c>
      <c r="B65" s="59" t="s">
        <v>6</v>
      </c>
      <c r="C65" s="60">
        <f t="shared" si="0"/>
        <v>43724</v>
      </c>
    </row>
    <row r="66" spans="1:3">
      <c r="A66" s="59">
        <v>43731</v>
      </c>
      <c r="B66" s="59" t="s">
        <v>7</v>
      </c>
      <c r="C66" s="60">
        <f t="shared" si="0"/>
        <v>43731</v>
      </c>
    </row>
    <row r="67" spans="1:3">
      <c r="A67" s="59">
        <v>43752</v>
      </c>
      <c r="B67" s="59" t="s">
        <v>8</v>
      </c>
      <c r="C67" s="60">
        <f t="shared" ref="C67:C131" si="1">A67</f>
        <v>43752</v>
      </c>
    </row>
    <row r="68" spans="1:3">
      <c r="A68" s="59">
        <v>43760</v>
      </c>
      <c r="B68" s="59" t="s">
        <v>107</v>
      </c>
      <c r="C68" s="60">
        <f t="shared" si="1"/>
        <v>43760</v>
      </c>
    </row>
    <row r="69" spans="1:3">
      <c r="A69" s="59">
        <v>43772</v>
      </c>
      <c r="B69" s="59" t="s">
        <v>9</v>
      </c>
      <c r="C69" s="60">
        <f t="shared" si="1"/>
        <v>43772</v>
      </c>
    </row>
    <row r="70" spans="1:3">
      <c r="A70" s="59">
        <v>43773</v>
      </c>
      <c r="B70" s="59" t="s">
        <v>4</v>
      </c>
      <c r="C70" s="60">
        <f t="shared" si="1"/>
        <v>43773</v>
      </c>
    </row>
    <row r="71" spans="1:3">
      <c r="A71" s="59">
        <v>43792</v>
      </c>
      <c r="B71" s="59" t="s">
        <v>10</v>
      </c>
      <c r="C71" s="60">
        <f t="shared" si="1"/>
        <v>43792</v>
      </c>
    </row>
    <row r="72" spans="1:3">
      <c r="A72" s="59">
        <v>43828</v>
      </c>
      <c r="B72" s="59"/>
      <c r="C72" s="60">
        <f t="shared" si="1"/>
        <v>43828</v>
      </c>
    </row>
    <row r="73" spans="1:3">
      <c r="A73" s="59">
        <v>43829</v>
      </c>
      <c r="B73" s="59"/>
      <c r="C73" s="60">
        <f t="shared" si="1"/>
        <v>43829</v>
      </c>
    </row>
    <row r="74" spans="1:3">
      <c r="A74" s="59">
        <v>43830</v>
      </c>
      <c r="B74" s="59"/>
      <c r="C74" s="60">
        <f t="shared" si="1"/>
        <v>43830</v>
      </c>
    </row>
    <row r="75" spans="1:3">
      <c r="A75" s="59">
        <v>43831</v>
      </c>
      <c r="B75" s="59" t="s">
        <v>12</v>
      </c>
      <c r="C75" s="60">
        <f t="shared" si="1"/>
        <v>43831</v>
      </c>
    </row>
    <row r="76" spans="1:3">
      <c r="A76" s="59">
        <v>43832</v>
      </c>
      <c r="B76" s="59"/>
      <c r="C76" s="60">
        <f t="shared" si="1"/>
        <v>43832</v>
      </c>
    </row>
    <row r="77" spans="1:3">
      <c r="A77" s="59">
        <v>43833</v>
      </c>
      <c r="B77" s="59"/>
      <c r="C77" s="60">
        <f t="shared" si="1"/>
        <v>43833</v>
      </c>
    </row>
    <row r="78" spans="1:3">
      <c r="A78" s="59">
        <v>43843</v>
      </c>
      <c r="B78" s="59" t="s">
        <v>13</v>
      </c>
      <c r="C78" s="60">
        <f t="shared" si="1"/>
        <v>43843</v>
      </c>
    </row>
    <row r="79" spans="1:3">
      <c r="A79" s="59">
        <v>43872</v>
      </c>
      <c r="B79" s="59" t="s">
        <v>14</v>
      </c>
      <c r="C79" s="60">
        <f t="shared" si="1"/>
        <v>43872</v>
      </c>
    </row>
    <row r="80" spans="1:3">
      <c r="A80" s="59">
        <v>43884</v>
      </c>
      <c r="B80" s="59" t="s">
        <v>11</v>
      </c>
      <c r="C80" s="60">
        <f t="shared" si="1"/>
        <v>43884</v>
      </c>
    </row>
    <row r="81" spans="1:3">
      <c r="A81" s="59">
        <v>43885</v>
      </c>
      <c r="B81" s="59" t="s">
        <v>4</v>
      </c>
      <c r="C81" s="60">
        <f t="shared" si="1"/>
        <v>43885</v>
      </c>
    </row>
    <row r="82" spans="1:3">
      <c r="A82" s="59">
        <v>43910</v>
      </c>
      <c r="B82" s="59" t="s">
        <v>15</v>
      </c>
      <c r="C82" s="60">
        <f t="shared" si="1"/>
        <v>43910</v>
      </c>
    </row>
    <row r="83" spans="1:3">
      <c r="A83" s="59">
        <v>43950</v>
      </c>
      <c r="B83" s="59" t="s">
        <v>0</v>
      </c>
      <c r="C83" s="60">
        <f t="shared" si="1"/>
        <v>43950</v>
      </c>
    </row>
    <row r="84" spans="1:3">
      <c r="A84" s="59">
        <v>43954</v>
      </c>
      <c r="B84" s="59" t="s">
        <v>1</v>
      </c>
      <c r="C84" s="60">
        <f t="shared" si="1"/>
        <v>43954</v>
      </c>
    </row>
    <row r="85" spans="1:3">
      <c r="A85" s="59">
        <v>43955</v>
      </c>
      <c r="B85" s="59" t="s">
        <v>2</v>
      </c>
      <c r="C85" s="60">
        <f t="shared" si="1"/>
        <v>43955</v>
      </c>
    </row>
    <row r="86" spans="1:3">
      <c r="A86" s="59">
        <v>43956</v>
      </c>
      <c r="B86" s="59" t="s">
        <v>3</v>
      </c>
      <c r="C86" s="60">
        <f t="shared" si="1"/>
        <v>43956</v>
      </c>
    </row>
    <row r="87" spans="1:3">
      <c r="A87" s="59">
        <v>43957</v>
      </c>
      <c r="B87" s="59" t="s">
        <v>4</v>
      </c>
      <c r="C87" s="60">
        <f t="shared" si="1"/>
        <v>43957</v>
      </c>
    </row>
    <row r="88" spans="1:3">
      <c r="A88" s="59">
        <v>44035</v>
      </c>
      <c r="B88" s="59" t="s">
        <v>5</v>
      </c>
      <c r="C88" s="60">
        <f t="shared" si="1"/>
        <v>44035</v>
      </c>
    </row>
    <row r="89" spans="1:3">
      <c r="A89" s="59">
        <v>44036</v>
      </c>
      <c r="B89" s="59" t="s">
        <v>108</v>
      </c>
      <c r="C89" s="60">
        <f t="shared" si="1"/>
        <v>44036</v>
      </c>
    </row>
    <row r="90" spans="1:3">
      <c r="A90" s="59">
        <v>44053</v>
      </c>
      <c r="B90" s="59" t="s">
        <v>16</v>
      </c>
      <c r="C90" s="60">
        <f t="shared" si="1"/>
        <v>44053</v>
      </c>
    </row>
    <row r="91" spans="1:3">
      <c r="A91" s="59">
        <v>44095</v>
      </c>
      <c r="B91" s="59" t="s">
        <v>6</v>
      </c>
      <c r="C91" s="60">
        <f t="shared" si="1"/>
        <v>44095</v>
      </c>
    </row>
    <row r="92" spans="1:3">
      <c r="A92" s="59">
        <v>44096</v>
      </c>
      <c r="B92" s="59" t="s">
        <v>7</v>
      </c>
      <c r="C92" s="60">
        <f t="shared" si="1"/>
        <v>44096</v>
      </c>
    </row>
    <row r="93" spans="1:3">
      <c r="A93" s="59">
        <v>44138</v>
      </c>
      <c r="B93" s="59" t="s">
        <v>9</v>
      </c>
      <c r="C93" s="60">
        <f t="shared" si="1"/>
        <v>44138</v>
      </c>
    </row>
    <row r="94" spans="1:3">
      <c r="A94" s="59">
        <v>44158</v>
      </c>
      <c r="B94" s="59" t="s">
        <v>10</v>
      </c>
      <c r="C94" s="60">
        <f t="shared" si="1"/>
        <v>44158</v>
      </c>
    </row>
    <row r="95" spans="1:3">
      <c r="A95" s="59">
        <v>44194</v>
      </c>
      <c r="B95" s="59"/>
      <c r="C95" s="60">
        <f t="shared" si="1"/>
        <v>44194</v>
      </c>
    </row>
    <row r="96" spans="1:3">
      <c r="A96" s="59">
        <v>44195</v>
      </c>
      <c r="B96" s="59"/>
      <c r="C96" s="60">
        <f t="shared" si="1"/>
        <v>44195</v>
      </c>
    </row>
    <row r="97" spans="1:3">
      <c r="A97" s="59">
        <v>44196</v>
      </c>
      <c r="B97" s="59"/>
      <c r="C97" s="60">
        <f t="shared" si="1"/>
        <v>44196</v>
      </c>
    </row>
    <row r="98" spans="1:3">
      <c r="A98" s="59">
        <v>44197</v>
      </c>
      <c r="B98" s="59" t="s">
        <v>12</v>
      </c>
      <c r="C98" s="60">
        <f t="shared" si="1"/>
        <v>44197</v>
      </c>
    </row>
    <row r="99" spans="1:3">
      <c r="A99" s="59">
        <v>44198</v>
      </c>
      <c r="B99" s="59"/>
      <c r="C99" s="60">
        <f t="shared" si="1"/>
        <v>44198</v>
      </c>
    </row>
    <row r="100" spans="1:3">
      <c r="A100" s="59">
        <v>44199</v>
      </c>
      <c r="B100" s="59"/>
      <c r="C100" s="60">
        <f t="shared" si="1"/>
        <v>44199</v>
      </c>
    </row>
    <row r="101" spans="1:3">
      <c r="A101" s="59">
        <v>44207</v>
      </c>
      <c r="B101" s="59" t="s">
        <v>13</v>
      </c>
      <c r="C101" s="60">
        <f t="shared" si="1"/>
        <v>44207</v>
      </c>
    </row>
    <row r="102" spans="1:3">
      <c r="A102" s="59">
        <v>44238</v>
      </c>
      <c r="B102" s="59" t="s">
        <v>14</v>
      </c>
      <c r="C102" s="60">
        <f t="shared" si="1"/>
        <v>44238</v>
      </c>
    </row>
    <row r="103" spans="1:3">
      <c r="A103" s="59">
        <v>44250</v>
      </c>
      <c r="B103" s="59" t="s">
        <v>11</v>
      </c>
      <c r="C103" s="60">
        <f t="shared" si="1"/>
        <v>44250</v>
      </c>
    </row>
    <row r="104" spans="1:3">
      <c r="A104" s="59">
        <v>44275</v>
      </c>
      <c r="B104" s="59" t="s">
        <v>15</v>
      </c>
      <c r="C104" s="60">
        <f t="shared" si="1"/>
        <v>44275</v>
      </c>
    </row>
    <row r="105" spans="1:3">
      <c r="A105" s="59">
        <v>44315</v>
      </c>
      <c r="B105" s="59" t="s">
        <v>0</v>
      </c>
      <c r="C105" s="60">
        <f t="shared" si="1"/>
        <v>44315</v>
      </c>
    </row>
    <row r="106" spans="1:3">
      <c r="A106" s="59">
        <v>44319</v>
      </c>
      <c r="B106" s="61" t="s">
        <v>1</v>
      </c>
      <c r="C106" s="60">
        <f t="shared" si="1"/>
        <v>44319</v>
      </c>
    </row>
    <row r="107" spans="1:3">
      <c r="A107" s="59">
        <v>44320</v>
      </c>
      <c r="B107" s="59" t="s">
        <v>2</v>
      </c>
      <c r="C107" s="60">
        <f t="shared" si="1"/>
        <v>44320</v>
      </c>
    </row>
    <row r="108" spans="1:3">
      <c r="A108" s="59">
        <v>44321</v>
      </c>
      <c r="B108" s="59" t="s">
        <v>3</v>
      </c>
      <c r="C108" s="60">
        <f t="shared" si="1"/>
        <v>44321</v>
      </c>
    </row>
    <row r="109" spans="1:3">
      <c r="A109" s="59">
        <v>44399</v>
      </c>
      <c r="B109" s="59" t="s">
        <v>5</v>
      </c>
      <c r="C109" s="60">
        <f t="shared" si="1"/>
        <v>44399</v>
      </c>
    </row>
    <row r="110" spans="1:3">
      <c r="A110" s="59">
        <v>44400</v>
      </c>
      <c r="B110" s="59" t="s">
        <v>108</v>
      </c>
      <c r="C110" s="60">
        <f t="shared" si="1"/>
        <v>44400</v>
      </c>
    </row>
    <row r="111" spans="1:3">
      <c r="A111" s="59">
        <v>44416</v>
      </c>
      <c r="B111" s="59" t="s">
        <v>16</v>
      </c>
      <c r="C111" s="60">
        <f t="shared" si="1"/>
        <v>44416</v>
      </c>
    </row>
    <row r="112" spans="1:3">
      <c r="A112" s="59">
        <v>44417</v>
      </c>
      <c r="B112" s="59" t="s">
        <v>116</v>
      </c>
      <c r="C112" s="60">
        <f t="shared" si="1"/>
        <v>44417</v>
      </c>
    </row>
    <row r="113" spans="1:3">
      <c r="A113" s="59">
        <v>44459</v>
      </c>
      <c r="B113" s="59" t="s">
        <v>6</v>
      </c>
      <c r="C113" s="60">
        <f t="shared" si="1"/>
        <v>44459</v>
      </c>
    </row>
    <row r="114" spans="1:3">
      <c r="A114" s="59">
        <v>44462</v>
      </c>
      <c r="B114" s="59" t="s">
        <v>7</v>
      </c>
      <c r="C114" s="60">
        <f t="shared" si="1"/>
        <v>44462</v>
      </c>
    </row>
    <row r="115" spans="1:3">
      <c r="A115" s="59">
        <v>44503</v>
      </c>
      <c r="B115" s="59" t="s">
        <v>9</v>
      </c>
      <c r="C115" s="60">
        <f t="shared" si="1"/>
        <v>44503</v>
      </c>
    </row>
    <row r="116" spans="1:3">
      <c r="A116" s="59">
        <v>44523</v>
      </c>
      <c r="B116" s="59" t="s">
        <v>10</v>
      </c>
      <c r="C116" s="60">
        <f t="shared" si="1"/>
        <v>44523</v>
      </c>
    </row>
    <row r="117" spans="1:3">
      <c r="A117" s="59">
        <v>44559</v>
      </c>
      <c r="B117" s="59"/>
      <c r="C117" s="60">
        <f t="shared" si="1"/>
        <v>44559</v>
      </c>
    </row>
    <row r="118" spans="1:3">
      <c r="A118" s="59">
        <v>44560</v>
      </c>
      <c r="B118" s="59"/>
      <c r="C118" s="60">
        <f t="shared" si="1"/>
        <v>44560</v>
      </c>
    </row>
    <row r="119" spans="1:3">
      <c r="A119" s="59">
        <v>44561</v>
      </c>
      <c r="B119" s="59"/>
      <c r="C119" s="60">
        <f t="shared" si="1"/>
        <v>44561</v>
      </c>
    </row>
    <row r="120" spans="1:3">
      <c r="A120" s="59">
        <v>44562</v>
      </c>
      <c r="B120" s="59" t="s">
        <v>12</v>
      </c>
      <c r="C120" s="60">
        <f t="shared" si="1"/>
        <v>44562</v>
      </c>
    </row>
    <row r="121" spans="1:3">
      <c r="A121" s="59">
        <v>44563</v>
      </c>
      <c r="B121" s="59"/>
      <c r="C121" s="60">
        <f t="shared" si="1"/>
        <v>44563</v>
      </c>
    </row>
    <row r="122" spans="1:3">
      <c r="A122" s="59">
        <v>44564</v>
      </c>
      <c r="B122" s="59"/>
      <c r="C122" s="60">
        <f t="shared" si="1"/>
        <v>44564</v>
      </c>
    </row>
    <row r="123" spans="1:3">
      <c r="A123" s="59">
        <v>44571</v>
      </c>
      <c r="B123" s="59" t="s">
        <v>13</v>
      </c>
      <c r="C123" s="60">
        <f t="shared" si="1"/>
        <v>44571</v>
      </c>
    </row>
    <row r="124" spans="1:3">
      <c r="A124" s="59">
        <v>44603</v>
      </c>
      <c r="B124" s="59" t="s">
        <v>14</v>
      </c>
      <c r="C124" s="60">
        <f t="shared" si="1"/>
        <v>44603</v>
      </c>
    </row>
    <row r="125" spans="1:3">
      <c r="A125" s="59">
        <v>44615</v>
      </c>
      <c r="B125" s="59" t="s">
        <v>11</v>
      </c>
      <c r="C125" s="60">
        <f t="shared" si="1"/>
        <v>44615</v>
      </c>
    </row>
    <row r="126" spans="1:3">
      <c r="A126" s="59">
        <v>44641</v>
      </c>
      <c r="B126" s="59" t="s">
        <v>15</v>
      </c>
      <c r="C126" s="60">
        <f t="shared" si="1"/>
        <v>44641</v>
      </c>
    </row>
    <row r="127" spans="1:3">
      <c r="A127" s="59">
        <v>44680</v>
      </c>
      <c r="B127" s="59" t="s">
        <v>0</v>
      </c>
      <c r="C127" s="60">
        <f t="shared" si="1"/>
        <v>44680</v>
      </c>
    </row>
    <row r="128" spans="1:3">
      <c r="A128" s="59">
        <v>44684</v>
      </c>
      <c r="B128" s="59" t="s">
        <v>1</v>
      </c>
      <c r="C128" s="60">
        <f t="shared" si="1"/>
        <v>44684</v>
      </c>
    </row>
    <row r="129" spans="1:3">
      <c r="A129" s="59">
        <v>44685</v>
      </c>
      <c r="B129" s="59" t="s">
        <v>2</v>
      </c>
      <c r="C129" s="60">
        <f t="shared" si="1"/>
        <v>44685</v>
      </c>
    </row>
    <row r="130" spans="1:3">
      <c r="A130" s="59">
        <v>44686</v>
      </c>
      <c r="B130" s="59" t="s">
        <v>3</v>
      </c>
      <c r="C130" s="60">
        <f t="shared" si="1"/>
        <v>44686</v>
      </c>
    </row>
    <row r="131" spans="1:3">
      <c r="A131" s="59">
        <v>44760</v>
      </c>
      <c r="B131" s="59" t="s">
        <v>5</v>
      </c>
      <c r="C131" s="60">
        <f t="shared" si="1"/>
        <v>44760</v>
      </c>
    </row>
    <row r="132" spans="1:3">
      <c r="A132" s="59">
        <v>44784</v>
      </c>
      <c r="B132" s="59" t="s">
        <v>16</v>
      </c>
      <c r="C132" s="60">
        <f t="shared" ref="C132:C195" si="2">A132</f>
        <v>44784</v>
      </c>
    </row>
    <row r="133" spans="1:3">
      <c r="A133" s="59">
        <v>44823</v>
      </c>
      <c r="B133" s="59" t="s">
        <v>6</v>
      </c>
      <c r="C133" s="60">
        <f t="shared" si="2"/>
        <v>44823</v>
      </c>
    </row>
    <row r="134" spans="1:3">
      <c r="A134" s="59">
        <v>44827</v>
      </c>
      <c r="B134" s="59" t="s">
        <v>7</v>
      </c>
      <c r="C134" s="60">
        <f t="shared" si="2"/>
        <v>44827</v>
      </c>
    </row>
    <row r="135" spans="1:3">
      <c r="A135" s="59">
        <v>44844</v>
      </c>
      <c r="B135" s="59" t="s">
        <v>108</v>
      </c>
      <c r="C135" s="60">
        <f t="shared" si="2"/>
        <v>44844</v>
      </c>
    </row>
    <row r="136" spans="1:3">
      <c r="A136" s="59">
        <v>44868</v>
      </c>
      <c r="B136" s="59" t="s">
        <v>9</v>
      </c>
      <c r="C136" s="60">
        <f t="shared" si="2"/>
        <v>44868</v>
      </c>
    </row>
    <row r="137" spans="1:3">
      <c r="A137" s="59">
        <v>44888</v>
      </c>
      <c r="B137" s="59" t="s">
        <v>10</v>
      </c>
      <c r="C137" s="60">
        <f t="shared" si="2"/>
        <v>44888</v>
      </c>
    </row>
    <row r="138" spans="1:3">
      <c r="A138" s="59">
        <v>44924</v>
      </c>
      <c r="B138" s="59"/>
      <c r="C138" s="60">
        <f t="shared" si="2"/>
        <v>44924</v>
      </c>
    </row>
    <row r="139" spans="1:3">
      <c r="A139" s="59">
        <v>44925</v>
      </c>
      <c r="B139" s="59"/>
      <c r="C139" s="60">
        <f t="shared" si="2"/>
        <v>44925</v>
      </c>
    </row>
    <row r="140" spans="1:3">
      <c r="A140" s="59">
        <v>44926</v>
      </c>
      <c r="B140" s="59"/>
      <c r="C140" s="60">
        <f t="shared" si="2"/>
        <v>44926</v>
      </c>
    </row>
    <row r="141" spans="1:3">
      <c r="A141" s="59">
        <v>44927</v>
      </c>
      <c r="B141" s="59" t="s">
        <v>12</v>
      </c>
      <c r="C141" s="60">
        <f t="shared" si="2"/>
        <v>44927</v>
      </c>
    </row>
    <row r="142" spans="1:3">
      <c r="A142" s="59">
        <v>44928</v>
      </c>
      <c r="B142" s="59" t="s">
        <v>4</v>
      </c>
      <c r="C142" s="60">
        <f t="shared" si="2"/>
        <v>44928</v>
      </c>
    </row>
    <row r="143" spans="1:3">
      <c r="A143" s="59">
        <v>44929</v>
      </c>
      <c r="B143" s="59"/>
      <c r="C143" s="60">
        <f t="shared" si="2"/>
        <v>44929</v>
      </c>
    </row>
    <row r="144" spans="1:3">
      <c r="A144" s="59">
        <v>44935</v>
      </c>
      <c r="B144" s="59" t="s">
        <v>13</v>
      </c>
      <c r="C144" s="60">
        <f t="shared" si="2"/>
        <v>44935</v>
      </c>
    </row>
    <row r="145" spans="1:3">
      <c r="A145" s="59">
        <v>44968</v>
      </c>
      <c r="B145" s="59" t="s">
        <v>14</v>
      </c>
      <c r="C145" s="60">
        <f t="shared" si="2"/>
        <v>44968</v>
      </c>
    </row>
    <row r="146" spans="1:3">
      <c r="A146" s="59">
        <v>44980</v>
      </c>
      <c r="B146" s="59" t="s">
        <v>11</v>
      </c>
      <c r="C146" s="60">
        <f t="shared" si="2"/>
        <v>44980</v>
      </c>
    </row>
    <row r="147" spans="1:3">
      <c r="A147" s="59">
        <v>45006</v>
      </c>
      <c r="B147" s="59" t="s">
        <v>15</v>
      </c>
      <c r="C147" s="60">
        <f t="shared" si="2"/>
        <v>45006</v>
      </c>
    </row>
    <row r="148" spans="1:3">
      <c r="A148" s="59">
        <v>45045</v>
      </c>
      <c r="B148" s="59" t="s">
        <v>0</v>
      </c>
      <c r="C148" s="60">
        <f t="shared" si="2"/>
        <v>45045</v>
      </c>
    </row>
    <row r="149" spans="1:3">
      <c r="A149" s="59">
        <v>45049</v>
      </c>
      <c r="B149" s="59" t="s">
        <v>1</v>
      </c>
      <c r="C149" s="60">
        <f t="shared" si="2"/>
        <v>45049</v>
      </c>
    </row>
    <row r="150" spans="1:3">
      <c r="A150" s="59">
        <v>45050</v>
      </c>
      <c r="B150" s="59" t="s">
        <v>2</v>
      </c>
      <c r="C150" s="60">
        <f t="shared" si="2"/>
        <v>45050</v>
      </c>
    </row>
    <row r="151" spans="1:3">
      <c r="A151" s="59">
        <v>45051</v>
      </c>
      <c r="B151" s="59" t="s">
        <v>3</v>
      </c>
      <c r="C151" s="60">
        <f t="shared" si="2"/>
        <v>45051</v>
      </c>
    </row>
    <row r="152" spans="1:3">
      <c r="A152" s="59">
        <v>45124</v>
      </c>
      <c r="B152" s="59" t="s">
        <v>5</v>
      </c>
      <c r="C152" s="60">
        <f t="shared" si="2"/>
        <v>45124</v>
      </c>
    </row>
    <row r="153" spans="1:3">
      <c r="A153" s="59">
        <v>45149</v>
      </c>
      <c r="B153" s="59" t="s">
        <v>16</v>
      </c>
      <c r="C153" s="60">
        <f t="shared" si="2"/>
        <v>45149</v>
      </c>
    </row>
    <row r="154" spans="1:3">
      <c r="A154" s="59">
        <v>45187</v>
      </c>
      <c r="B154" s="59" t="s">
        <v>6</v>
      </c>
      <c r="C154" s="60">
        <f t="shared" si="2"/>
        <v>45187</v>
      </c>
    </row>
    <row r="155" spans="1:3">
      <c r="A155" s="59">
        <v>45192</v>
      </c>
      <c r="B155" s="59" t="s">
        <v>7</v>
      </c>
      <c r="C155" s="60">
        <f t="shared" si="2"/>
        <v>45192</v>
      </c>
    </row>
    <row r="156" spans="1:3">
      <c r="A156" s="59">
        <v>45208</v>
      </c>
      <c r="B156" s="59" t="s">
        <v>108</v>
      </c>
      <c r="C156" s="60">
        <f t="shared" si="2"/>
        <v>45208</v>
      </c>
    </row>
    <row r="157" spans="1:3">
      <c r="A157" s="59">
        <v>45233</v>
      </c>
      <c r="B157" s="59" t="s">
        <v>9</v>
      </c>
      <c r="C157" s="60">
        <f t="shared" si="2"/>
        <v>45233</v>
      </c>
    </row>
    <row r="158" spans="1:3">
      <c r="A158" s="59">
        <v>45253</v>
      </c>
      <c r="B158" s="59" t="s">
        <v>10</v>
      </c>
      <c r="C158" s="60">
        <f t="shared" si="2"/>
        <v>45253</v>
      </c>
    </row>
    <row r="159" spans="1:3">
      <c r="A159" s="59">
        <v>45289</v>
      </c>
      <c r="B159" s="59"/>
      <c r="C159" s="60">
        <f t="shared" si="2"/>
        <v>45289</v>
      </c>
    </row>
    <row r="160" spans="1:3">
      <c r="A160" s="59">
        <v>45290</v>
      </c>
      <c r="B160" s="59"/>
      <c r="C160" s="60">
        <f t="shared" si="2"/>
        <v>45290</v>
      </c>
    </row>
    <row r="161" spans="1:3">
      <c r="A161" s="59">
        <v>45291</v>
      </c>
      <c r="B161" s="59"/>
      <c r="C161" s="60">
        <f t="shared" si="2"/>
        <v>45291</v>
      </c>
    </row>
    <row r="162" spans="1:3">
      <c r="A162" s="59">
        <v>45292</v>
      </c>
      <c r="B162" s="59" t="s">
        <v>12</v>
      </c>
      <c r="C162" s="60">
        <f t="shared" si="2"/>
        <v>45292</v>
      </c>
    </row>
    <row r="163" spans="1:3">
      <c r="A163" s="59">
        <v>45293</v>
      </c>
      <c r="B163" s="59"/>
      <c r="C163" s="60">
        <f t="shared" si="2"/>
        <v>45293</v>
      </c>
    </row>
    <row r="164" spans="1:3">
      <c r="A164" s="59">
        <v>45294</v>
      </c>
      <c r="B164" s="59"/>
      <c r="C164" s="60">
        <f t="shared" si="2"/>
        <v>45294</v>
      </c>
    </row>
    <row r="165" spans="1:3">
      <c r="A165" s="59">
        <v>45299</v>
      </c>
      <c r="B165" s="59" t="s">
        <v>13</v>
      </c>
      <c r="C165" s="60">
        <f t="shared" si="2"/>
        <v>45299</v>
      </c>
    </row>
    <row r="166" spans="1:3">
      <c r="A166" s="59">
        <v>45333</v>
      </c>
      <c r="B166" s="59" t="s">
        <v>14</v>
      </c>
      <c r="C166" s="60">
        <f t="shared" si="2"/>
        <v>45333</v>
      </c>
    </row>
    <row r="167" spans="1:3">
      <c r="A167" s="59">
        <v>45334</v>
      </c>
      <c r="B167" s="59" t="s">
        <v>4</v>
      </c>
      <c r="C167" s="60">
        <f t="shared" si="2"/>
        <v>45334</v>
      </c>
    </row>
    <row r="168" spans="1:3">
      <c r="A168" s="59">
        <v>45345</v>
      </c>
      <c r="B168" s="59" t="s">
        <v>11</v>
      </c>
      <c r="C168" s="60">
        <f t="shared" si="2"/>
        <v>45345</v>
      </c>
    </row>
    <row r="169" spans="1:3">
      <c r="A169" s="59">
        <v>45371</v>
      </c>
      <c r="B169" s="59" t="s">
        <v>15</v>
      </c>
      <c r="C169" s="60">
        <f t="shared" si="2"/>
        <v>45371</v>
      </c>
    </row>
    <row r="170" spans="1:3">
      <c r="A170" s="59">
        <v>45411</v>
      </c>
      <c r="B170" s="59" t="s">
        <v>0</v>
      </c>
      <c r="C170" s="60">
        <f t="shared" si="2"/>
        <v>45411</v>
      </c>
    </row>
    <row r="171" spans="1:3">
      <c r="A171" s="59">
        <v>45415</v>
      </c>
      <c r="B171" s="59" t="s">
        <v>1</v>
      </c>
      <c r="C171" s="60">
        <f t="shared" si="2"/>
        <v>45415</v>
      </c>
    </row>
    <row r="172" spans="1:3">
      <c r="A172" s="59">
        <v>45416</v>
      </c>
      <c r="B172" s="59" t="s">
        <v>2</v>
      </c>
      <c r="C172" s="60">
        <f t="shared" si="2"/>
        <v>45416</v>
      </c>
    </row>
    <row r="173" spans="1:3">
      <c r="A173" s="59">
        <v>45417</v>
      </c>
      <c r="B173" s="59" t="s">
        <v>3</v>
      </c>
      <c r="C173" s="60">
        <f t="shared" si="2"/>
        <v>45417</v>
      </c>
    </row>
    <row r="174" spans="1:3">
      <c r="A174" s="59">
        <v>45418</v>
      </c>
      <c r="B174" s="59" t="s">
        <v>4</v>
      </c>
      <c r="C174" s="60">
        <f t="shared" si="2"/>
        <v>45418</v>
      </c>
    </row>
    <row r="175" spans="1:3">
      <c r="A175" s="59">
        <v>45488</v>
      </c>
      <c r="B175" s="59" t="s">
        <v>5</v>
      </c>
      <c r="C175" s="60">
        <f t="shared" si="2"/>
        <v>45488</v>
      </c>
    </row>
    <row r="176" spans="1:3">
      <c r="A176" s="59">
        <v>45515</v>
      </c>
      <c r="B176" s="59" t="s">
        <v>16</v>
      </c>
      <c r="C176" s="60">
        <f t="shared" si="2"/>
        <v>45515</v>
      </c>
    </row>
    <row r="177" spans="1:3">
      <c r="A177" s="59">
        <v>45516</v>
      </c>
      <c r="B177" s="59" t="s">
        <v>4</v>
      </c>
      <c r="C177" s="60">
        <f t="shared" si="2"/>
        <v>45516</v>
      </c>
    </row>
    <row r="178" spans="1:3">
      <c r="A178" s="59">
        <v>45551</v>
      </c>
      <c r="B178" s="59" t="s">
        <v>6</v>
      </c>
      <c r="C178" s="60">
        <f t="shared" si="2"/>
        <v>45551</v>
      </c>
    </row>
    <row r="179" spans="1:3">
      <c r="A179" s="59">
        <v>45557</v>
      </c>
      <c r="B179" s="59" t="s">
        <v>7</v>
      </c>
      <c r="C179" s="60">
        <f t="shared" si="2"/>
        <v>45557</v>
      </c>
    </row>
    <row r="180" spans="1:3">
      <c r="A180" s="59">
        <v>45558</v>
      </c>
      <c r="B180" s="59" t="s">
        <v>4</v>
      </c>
      <c r="C180" s="60">
        <f t="shared" si="2"/>
        <v>45558</v>
      </c>
    </row>
    <row r="181" spans="1:3">
      <c r="A181" s="59">
        <v>45579</v>
      </c>
      <c r="B181" s="59" t="s">
        <v>108</v>
      </c>
      <c r="C181" s="60">
        <f t="shared" si="2"/>
        <v>45579</v>
      </c>
    </row>
    <row r="182" spans="1:3">
      <c r="A182" s="59">
        <v>45599</v>
      </c>
      <c r="B182" s="59" t="s">
        <v>9</v>
      </c>
      <c r="C182" s="60">
        <f t="shared" si="2"/>
        <v>45599</v>
      </c>
    </row>
    <row r="183" spans="1:3">
      <c r="A183" s="59">
        <v>45600</v>
      </c>
      <c r="B183" s="59" t="s">
        <v>4</v>
      </c>
      <c r="C183" s="60">
        <f t="shared" si="2"/>
        <v>45600</v>
      </c>
    </row>
    <row r="184" spans="1:3">
      <c r="A184" s="59">
        <v>45619</v>
      </c>
      <c r="B184" s="59" t="s">
        <v>10</v>
      </c>
      <c r="C184" s="60">
        <f t="shared" si="2"/>
        <v>45619</v>
      </c>
    </row>
    <row r="185" spans="1:3">
      <c r="A185" s="59">
        <v>45655</v>
      </c>
      <c r="B185" s="59"/>
      <c r="C185" s="60">
        <f t="shared" si="2"/>
        <v>45655</v>
      </c>
    </row>
    <row r="186" spans="1:3">
      <c r="A186" s="59">
        <v>45656</v>
      </c>
      <c r="B186" s="59"/>
      <c r="C186" s="60">
        <f t="shared" si="2"/>
        <v>45656</v>
      </c>
    </row>
    <row r="187" spans="1:3">
      <c r="A187" s="59">
        <v>45657</v>
      </c>
      <c r="B187" s="59"/>
      <c r="C187" s="60">
        <f t="shared" si="2"/>
        <v>45657</v>
      </c>
    </row>
    <row r="188" spans="1:3">
      <c r="A188" s="59">
        <v>45658</v>
      </c>
      <c r="B188" s="59" t="s">
        <v>12</v>
      </c>
      <c r="C188" s="60">
        <f t="shared" si="2"/>
        <v>45658</v>
      </c>
    </row>
    <row r="189" spans="1:3">
      <c r="A189" s="59">
        <v>45659</v>
      </c>
      <c r="B189" s="59"/>
      <c r="C189" s="60">
        <f t="shared" si="2"/>
        <v>45659</v>
      </c>
    </row>
    <row r="190" spans="1:3">
      <c r="A190" s="59">
        <v>45660</v>
      </c>
      <c r="B190" s="59"/>
      <c r="C190" s="60">
        <f t="shared" si="2"/>
        <v>45660</v>
      </c>
    </row>
    <row r="191" spans="1:3">
      <c r="A191" s="59">
        <v>45670</v>
      </c>
      <c r="B191" s="59" t="s">
        <v>13</v>
      </c>
      <c r="C191" s="60">
        <f t="shared" si="2"/>
        <v>45670</v>
      </c>
    </row>
    <row r="192" spans="1:3">
      <c r="A192" s="59">
        <v>45699</v>
      </c>
      <c r="B192" s="59" t="s">
        <v>14</v>
      </c>
      <c r="C192" s="60">
        <f t="shared" si="2"/>
        <v>45699</v>
      </c>
    </row>
    <row r="193" spans="1:3">
      <c r="A193" s="59">
        <v>45711</v>
      </c>
      <c r="B193" s="59" t="s">
        <v>11</v>
      </c>
      <c r="C193" s="60">
        <f t="shared" si="2"/>
        <v>45711</v>
      </c>
    </row>
    <row r="194" spans="1:3">
      <c r="A194" s="59">
        <v>45712</v>
      </c>
      <c r="B194" s="59" t="s">
        <v>4</v>
      </c>
      <c r="C194" s="60">
        <f t="shared" si="2"/>
        <v>45712</v>
      </c>
    </row>
    <row r="195" spans="1:3">
      <c r="A195" s="59">
        <v>45736</v>
      </c>
      <c r="B195" s="59" t="s">
        <v>15</v>
      </c>
      <c r="C195" s="60">
        <f t="shared" si="2"/>
        <v>45736</v>
      </c>
    </row>
    <row r="196" spans="1:3">
      <c r="A196" s="59">
        <v>45776</v>
      </c>
      <c r="B196" s="59" t="s">
        <v>0</v>
      </c>
      <c r="C196" s="60">
        <f t="shared" ref="C196:C259" si="3">A196</f>
        <v>45776</v>
      </c>
    </row>
    <row r="197" spans="1:3">
      <c r="A197" s="59">
        <v>45780</v>
      </c>
      <c r="B197" s="59" t="s">
        <v>1</v>
      </c>
      <c r="C197" s="60">
        <f t="shared" si="3"/>
        <v>45780</v>
      </c>
    </row>
    <row r="198" spans="1:3">
      <c r="A198" s="59">
        <v>45781</v>
      </c>
      <c r="B198" s="59" t="s">
        <v>2</v>
      </c>
      <c r="C198" s="60">
        <f t="shared" si="3"/>
        <v>45781</v>
      </c>
    </row>
    <row r="199" spans="1:3">
      <c r="A199" s="59">
        <v>45782</v>
      </c>
      <c r="B199" s="59" t="s">
        <v>3</v>
      </c>
      <c r="C199" s="60">
        <f t="shared" si="3"/>
        <v>45782</v>
      </c>
    </row>
    <row r="200" spans="1:3">
      <c r="A200" s="59">
        <v>45783</v>
      </c>
      <c r="B200" s="59" t="s">
        <v>4</v>
      </c>
      <c r="C200" s="60">
        <f t="shared" si="3"/>
        <v>45783</v>
      </c>
    </row>
    <row r="201" spans="1:3">
      <c r="A201" s="59">
        <v>45859</v>
      </c>
      <c r="B201" s="59" t="s">
        <v>5</v>
      </c>
      <c r="C201" s="60">
        <f t="shared" si="3"/>
        <v>45859</v>
      </c>
    </row>
    <row r="202" spans="1:3">
      <c r="A202" s="59">
        <v>45880</v>
      </c>
      <c r="B202" s="59" t="s">
        <v>16</v>
      </c>
      <c r="C202" s="60">
        <f t="shared" si="3"/>
        <v>45880</v>
      </c>
    </row>
    <row r="203" spans="1:3">
      <c r="A203" s="59">
        <v>45915</v>
      </c>
      <c r="B203" s="59" t="s">
        <v>6</v>
      </c>
      <c r="C203" s="60">
        <f t="shared" si="3"/>
        <v>45915</v>
      </c>
    </row>
    <row r="204" spans="1:3">
      <c r="A204" s="59">
        <v>45923</v>
      </c>
      <c r="B204" s="59" t="s">
        <v>7</v>
      </c>
      <c r="C204" s="60">
        <f t="shared" si="3"/>
        <v>45923</v>
      </c>
    </row>
    <row r="205" spans="1:3">
      <c r="A205" s="59">
        <v>45943</v>
      </c>
      <c r="B205" s="59" t="s">
        <v>108</v>
      </c>
      <c r="C205" s="60">
        <f t="shared" si="3"/>
        <v>45943</v>
      </c>
    </row>
    <row r="206" spans="1:3">
      <c r="A206" s="59">
        <v>45964</v>
      </c>
      <c r="B206" s="59" t="s">
        <v>9</v>
      </c>
      <c r="C206" s="60">
        <f t="shared" si="3"/>
        <v>45964</v>
      </c>
    </row>
    <row r="207" spans="1:3">
      <c r="A207" s="59">
        <v>45984</v>
      </c>
      <c r="B207" s="59" t="s">
        <v>10</v>
      </c>
      <c r="C207" s="60">
        <f t="shared" si="3"/>
        <v>45984</v>
      </c>
    </row>
    <row r="208" spans="1:3">
      <c r="A208" s="59">
        <v>45985</v>
      </c>
      <c r="B208" s="59" t="s">
        <v>4</v>
      </c>
      <c r="C208" s="60">
        <f t="shared" si="3"/>
        <v>45985</v>
      </c>
    </row>
    <row r="209" spans="1:3">
      <c r="A209" s="59">
        <v>46020</v>
      </c>
      <c r="B209" s="59"/>
      <c r="C209" s="60">
        <f t="shared" si="3"/>
        <v>46020</v>
      </c>
    </row>
    <row r="210" spans="1:3">
      <c r="A210" s="59">
        <v>46021</v>
      </c>
      <c r="B210" s="59"/>
      <c r="C210" s="60">
        <f t="shared" si="3"/>
        <v>46021</v>
      </c>
    </row>
    <row r="211" spans="1:3">
      <c r="A211" s="59">
        <v>46022</v>
      </c>
      <c r="B211" s="59"/>
      <c r="C211" s="60">
        <f t="shared" si="3"/>
        <v>46022</v>
      </c>
    </row>
    <row r="212" spans="1:3">
      <c r="A212" s="59">
        <v>46023</v>
      </c>
      <c r="B212" s="59" t="s">
        <v>12</v>
      </c>
      <c r="C212" s="60">
        <f t="shared" si="3"/>
        <v>46023</v>
      </c>
    </row>
    <row r="213" spans="1:3">
      <c r="A213" s="59">
        <v>46024</v>
      </c>
      <c r="B213" s="59"/>
      <c r="C213" s="60">
        <f t="shared" si="3"/>
        <v>46024</v>
      </c>
    </row>
    <row r="214" spans="1:3">
      <c r="A214" s="59">
        <v>46025</v>
      </c>
      <c r="B214" s="59"/>
      <c r="C214" s="60">
        <f t="shared" si="3"/>
        <v>46025</v>
      </c>
    </row>
    <row r="215" spans="1:3">
      <c r="A215" s="59">
        <v>46034</v>
      </c>
      <c r="B215" s="59" t="s">
        <v>13</v>
      </c>
      <c r="C215" s="60">
        <f t="shared" si="3"/>
        <v>46034</v>
      </c>
    </row>
    <row r="216" spans="1:3">
      <c r="A216" s="59">
        <v>46064</v>
      </c>
      <c r="B216" s="59" t="s">
        <v>14</v>
      </c>
      <c r="C216" s="60">
        <f t="shared" si="3"/>
        <v>46064</v>
      </c>
    </row>
    <row r="217" spans="1:3">
      <c r="A217" s="59">
        <v>46076</v>
      </c>
      <c r="B217" s="59" t="s">
        <v>11</v>
      </c>
      <c r="C217" s="60">
        <f t="shared" si="3"/>
        <v>46076</v>
      </c>
    </row>
    <row r="218" spans="1:3">
      <c r="A218" s="59">
        <v>46101</v>
      </c>
      <c r="B218" s="59" t="s">
        <v>15</v>
      </c>
      <c r="C218" s="60">
        <f t="shared" si="3"/>
        <v>46101</v>
      </c>
    </row>
    <row r="219" spans="1:3">
      <c r="A219" s="59">
        <v>46141</v>
      </c>
      <c r="B219" s="59" t="s">
        <v>0</v>
      </c>
      <c r="C219" s="60">
        <f t="shared" si="3"/>
        <v>46141</v>
      </c>
    </row>
    <row r="220" spans="1:3">
      <c r="A220" s="59">
        <v>46145</v>
      </c>
      <c r="B220" s="59" t="s">
        <v>1</v>
      </c>
      <c r="C220" s="60">
        <f t="shared" si="3"/>
        <v>46145</v>
      </c>
    </row>
    <row r="221" spans="1:3">
      <c r="A221" s="59">
        <v>46146</v>
      </c>
      <c r="B221" s="59" t="s">
        <v>2</v>
      </c>
      <c r="C221" s="60">
        <f t="shared" si="3"/>
        <v>46146</v>
      </c>
    </row>
    <row r="222" spans="1:3">
      <c r="A222" s="59">
        <v>46147</v>
      </c>
      <c r="B222" s="59" t="s">
        <v>3</v>
      </c>
      <c r="C222" s="60">
        <f t="shared" si="3"/>
        <v>46147</v>
      </c>
    </row>
    <row r="223" spans="1:3">
      <c r="A223" s="59">
        <v>46148</v>
      </c>
      <c r="B223" s="59" t="s">
        <v>4</v>
      </c>
      <c r="C223" s="60">
        <f t="shared" si="3"/>
        <v>46148</v>
      </c>
    </row>
    <row r="224" spans="1:3">
      <c r="A224" s="59">
        <v>46223</v>
      </c>
      <c r="B224" s="59" t="s">
        <v>5</v>
      </c>
      <c r="C224" s="60">
        <f t="shared" si="3"/>
        <v>46223</v>
      </c>
    </row>
    <row r="225" spans="1:3">
      <c r="A225" s="59">
        <v>46245</v>
      </c>
      <c r="B225" s="59" t="s">
        <v>16</v>
      </c>
      <c r="C225" s="60">
        <f t="shared" si="3"/>
        <v>46245</v>
      </c>
    </row>
    <row r="226" spans="1:3">
      <c r="A226" s="59">
        <v>46286</v>
      </c>
      <c r="B226" s="59" t="s">
        <v>6</v>
      </c>
      <c r="C226" s="60">
        <f t="shared" si="3"/>
        <v>46286</v>
      </c>
    </row>
    <row r="227" spans="1:3">
      <c r="A227" s="59">
        <v>46287</v>
      </c>
      <c r="B227" s="59" t="s">
        <v>105</v>
      </c>
      <c r="C227" s="60">
        <f t="shared" si="3"/>
        <v>46287</v>
      </c>
    </row>
    <row r="228" spans="1:3">
      <c r="A228" s="59">
        <v>46288</v>
      </c>
      <c r="B228" s="59" t="s">
        <v>7</v>
      </c>
      <c r="C228" s="60">
        <f t="shared" si="3"/>
        <v>46288</v>
      </c>
    </row>
    <row r="229" spans="1:3">
      <c r="A229" s="59">
        <v>46307</v>
      </c>
      <c r="B229" s="59" t="s">
        <v>108</v>
      </c>
      <c r="C229" s="60">
        <f t="shared" si="3"/>
        <v>46307</v>
      </c>
    </row>
    <row r="230" spans="1:3">
      <c r="A230" s="59">
        <v>46329</v>
      </c>
      <c r="B230" s="59" t="s">
        <v>9</v>
      </c>
      <c r="C230" s="60">
        <f t="shared" si="3"/>
        <v>46329</v>
      </c>
    </row>
    <row r="231" spans="1:3">
      <c r="A231" s="59">
        <v>46349</v>
      </c>
      <c r="B231" s="59" t="s">
        <v>10</v>
      </c>
      <c r="C231" s="60">
        <f t="shared" si="3"/>
        <v>46349</v>
      </c>
    </row>
    <row r="232" spans="1:3">
      <c r="A232" s="59">
        <v>46385</v>
      </c>
      <c r="B232" s="59"/>
      <c r="C232" s="60">
        <f t="shared" si="3"/>
        <v>46385</v>
      </c>
    </row>
    <row r="233" spans="1:3">
      <c r="A233" s="59">
        <v>46386</v>
      </c>
      <c r="B233" s="59"/>
      <c r="C233" s="60">
        <f t="shared" si="3"/>
        <v>46386</v>
      </c>
    </row>
    <row r="234" spans="1:3">
      <c r="A234" s="59">
        <v>46387</v>
      </c>
      <c r="B234" s="59"/>
      <c r="C234" s="60">
        <f t="shared" si="3"/>
        <v>46387</v>
      </c>
    </row>
    <row r="235" spans="1:3">
      <c r="A235" s="59">
        <v>46388</v>
      </c>
      <c r="B235" s="59" t="s">
        <v>12</v>
      </c>
      <c r="C235" s="60">
        <f t="shared" si="3"/>
        <v>46388</v>
      </c>
    </row>
    <row r="236" spans="1:3">
      <c r="A236" s="59">
        <v>46389</v>
      </c>
      <c r="B236" s="59"/>
      <c r="C236" s="60">
        <f t="shared" si="3"/>
        <v>46389</v>
      </c>
    </row>
    <row r="237" spans="1:3">
      <c r="A237" s="59">
        <v>46390</v>
      </c>
      <c r="B237" s="59"/>
      <c r="C237" s="60">
        <f t="shared" si="3"/>
        <v>46390</v>
      </c>
    </row>
    <row r="238" spans="1:3">
      <c r="A238" s="59">
        <v>46398</v>
      </c>
      <c r="B238" s="59" t="s">
        <v>13</v>
      </c>
      <c r="C238" s="60">
        <f t="shared" si="3"/>
        <v>46398</v>
      </c>
    </row>
    <row r="239" spans="1:3">
      <c r="A239" s="59">
        <v>46429</v>
      </c>
      <c r="B239" s="59" t="s">
        <v>14</v>
      </c>
      <c r="C239" s="60">
        <f t="shared" si="3"/>
        <v>46429</v>
      </c>
    </row>
    <row r="240" spans="1:3">
      <c r="A240" s="59">
        <v>46441</v>
      </c>
      <c r="B240" s="59" t="s">
        <v>11</v>
      </c>
      <c r="C240" s="60">
        <f t="shared" si="3"/>
        <v>46441</v>
      </c>
    </row>
    <row r="241" spans="1:3">
      <c r="A241" s="59">
        <v>46467</v>
      </c>
      <c r="B241" s="59" t="s">
        <v>15</v>
      </c>
      <c r="C241" s="60">
        <f t="shared" si="3"/>
        <v>46467</v>
      </c>
    </row>
    <row r="242" spans="1:3">
      <c r="A242" s="59">
        <v>46468</v>
      </c>
      <c r="B242" s="59" t="s">
        <v>4</v>
      </c>
      <c r="C242" s="60">
        <f t="shared" si="3"/>
        <v>46468</v>
      </c>
    </row>
    <row r="243" spans="1:3">
      <c r="A243" s="59">
        <v>46506</v>
      </c>
      <c r="B243" s="59" t="s">
        <v>0</v>
      </c>
      <c r="C243" s="60">
        <f t="shared" si="3"/>
        <v>46506</v>
      </c>
    </row>
    <row r="244" spans="1:3">
      <c r="A244" s="59">
        <v>46510</v>
      </c>
      <c r="B244" s="59" t="s">
        <v>1</v>
      </c>
      <c r="C244" s="60">
        <f t="shared" si="3"/>
        <v>46510</v>
      </c>
    </row>
    <row r="245" spans="1:3">
      <c r="A245" s="59">
        <v>46511</v>
      </c>
      <c r="B245" s="59" t="s">
        <v>2</v>
      </c>
      <c r="C245" s="60">
        <f t="shared" si="3"/>
        <v>46511</v>
      </c>
    </row>
    <row r="246" spans="1:3">
      <c r="A246" s="59">
        <v>46512</v>
      </c>
      <c r="B246" s="59" t="s">
        <v>3</v>
      </c>
      <c r="C246" s="60">
        <f t="shared" si="3"/>
        <v>46512</v>
      </c>
    </row>
    <row r="247" spans="1:3">
      <c r="A247" s="59">
        <v>46587</v>
      </c>
      <c r="B247" s="59" t="s">
        <v>5</v>
      </c>
      <c r="C247" s="60">
        <f t="shared" si="3"/>
        <v>46587</v>
      </c>
    </row>
    <row r="248" spans="1:3">
      <c r="A248" s="59">
        <v>46610</v>
      </c>
      <c r="B248" s="59" t="s">
        <v>16</v>
      </c>
      <c r="C248" s="60">
        <f t="shared" si="3"/>
        <v>46610</v>
      </c>
    </row>
    <row r="249" spans="1:3">
      <c r="A249" s="59">
        <v>46650</v>
      </c>
      <c r="B249" s="59" t="s">
        <v>6</v>
      </c>
      <c r="C249" s="60">
        <f t="shared" si="3"/>
        <v>46650</v>
      </c>
    </row>
    <row r="250" spans="1:3">
      <c r="A250" s="59">
        <v>46653</v>
      </c>
      <c r="B250" s="59" t="s">
        <v>7</v>
      </c>
      <c r="C250" s="60">
        <f t="shared" si="3"/>
        <v>46653</v>
      </c>
    </row>
    <row r="251" spans="1:3">
      <c r="A251" s="59">
        <v>46671</v>
      </c>
      <c r="B251" s="59" t="s">
        <v>108</v>
      </c>
      <c r="C251" s="60">
        <f t="shared" si="3"/>
        <v>46671</v>
      </c>
    </row>
    <row r="252" spans="1:3">
      <c r="A252" s="59">
        <v>46694</v>
      </c>
      <c r="B252" s="59" t="s">
        <v>9</v>
      </c>
      <c r="C252" s="60">
        <f t="shared" si="3"/>
        <v>46694</v>
      </c>
    </row>
    <row r="253" spans="1:3">
      <c r="A253" s="59">
        <v>46714</v>
      </c>
      <c r="B253" s="59" t="s">
        <v>10</v>
      </c>
      <c r="C253" s="60">
        <f t="shared" si="3"/>
        <v>46714</v>
      </c>
    </row>
    <row r="254" spans="1:3">
      <c r="A254" s="59">
        <v>46750</v>
      </c>
      <c r="B254" s="59"/>
      <c r="C254" s="60">
        <f t="shared" si="3"/>
        <v>46750</v>
      </c>
    </row>
    <row r="255" spans="1:3">
      <c r="A255" s="59">
        <v>46751</v>
      </c>
      <c r="B255" s="59"/>
      <c r="C255" s="60">
        <f t="shared" si="3"/>
        <v>46751</v>
      </c>
    </row>
    <row r="256" spans="1:3">
      <c r="A256" s="59">
        <v>46752</v>
      </c>
      <c r="B256" s="59"/>
      <c r="C256" s="60">
        <f t="shared" si="3"/>
        <v>46752</v>
      </c>
    </row>
    <row r="257" spans="1:3">
      <c r="A257" s="59">
        <v>46753</v>
      </c>
      <c r="B257" s="59" t="s">
        <v>12</v>
      </c>
      <c r="C257" s="60">
        <f t="shared" si="3"/>
        <v>46753</v>
      </c>
    </row>
    <row r="258" spans="1:3">
      <c r="A258" s="59">
        <v>46754</v>
      </c>
      <c r="B258" s="59"/>
      <c r="C258" s="60">
        <f t="shared" si="3"/>
        <v>46754</v>
      </c>
    </row>
    <row r="259" spans="1:3">
      <c r="A259" s="59">
        <v>46755</v>
      </c>
      <c r="B259" s="59"/>
      <c r="C259" s="60">
        <f t="shared" si="3"/>
        <v>46755</v>
      </c>
    </row>
    <row r="260" spans="1:3">
      <c r="A260" s="59">
        <v>46762</v>
      </c>
      <c r="B260" s="59" t="s">
        <v>13</v>
      </c>
      <c r="C260" s="60">
        <f t="shared" ref="C260:C323" si="4">A260</f>
        <v>46762</v>
      </c>
    </row>
    <row r="261" spans="1:3">
      <c r="A261" s="59">
        <v>46794</v>
      </c>
      <c r="B261" s="59" t="s">
        <v>14</v>
      </c>
      <c r="C261" s="60">
        <f t="shared" si="4"/>
        <v>46794</v>
      </c>
    </row>
    <row r="262" spans="1:3">
      <c r="A262" s="59">
        <v>46806</v>
      </c>
      <c r="B262" s="59" t="s">
        <v>11</v>
      </c>
      <c r="C262" s="60">
        <f t="shared" si="4"/>
        <v>46806</v>
      </c>
    </row>
    <row r="263" spans="1:3">
      <c r="A263" s="59">
        <v>46832</v>
      </c>
      <c r="B263" s="59" t="s">
        <v>15</v>
      </c>
      <c r="C263" s="60">
        <f t="shared" si="4"/>
        <v>46832</v>
      </c>
    </row>
    <row r="264" spans="1:3">
      <c r="A264" s="59">
        <v>46872</v>
      </c>
      <c r="B264" s="59" t="s">
        <v>0</v>
      </c>
      <c r="C264" s="60">
        <f t="shared" si="4"/>
        <v>46872</v>
      </c>
    </row>
    <row r="265" spans="1:3">
      <c r="A265" s="59">
        <v>46876</v>
      </c>
      <c r="B265" s="59" t="s">
        <v>1</v>
      </c>
      <c r="C265" s="60">
        <f t="shared" si="4"/>
        <v>46876</v>
      </c>
    </row>
    <row r="266" spans="1:3">
      <c r="A266" s="59">
        <v>46877</v>
      </c>
      <c r="B266" s="59" t="s">
        <v>2</v>
      </c>
      <c r="C266" s="60">
        <f t="shared" si="4"/>
        <v>46877</v>
      </c>
    </row>
    <row r="267" spans="1:3">
      <c r="A267" s="59">
        <v>46878</v>
      </c>
      <c r="B267" s="59" t="s">
        <v>3</v>
      </c>
      <c r="C267" s="60">
        <f t="shared" si="4"/>
        <v>46878</v>
      </c>
    </row>
    <row r="268" spans="1:3">
      <c r="A268" s="59">
        <v>46951</v>
      </c>
      <c r="B268" s="59" t="s">
        <v>5</v>
      </c>
      <c r="C268" s="60">
        <f t="shared" si="4"/>
        <v>46951</v>
      </c>
    </row>
    <row r="269" spans="1:3">
      <c r="A269" s="59">
        <v>46976</v>
      </c>
      <c r="B269" s="59" t="s">
        <v>16</v>
      </c>
      <c r="C269" s="60">
        <f t="shared" si="4"/>
        <v>46976</v>
      </c>
    </row>
    <row r="270" spans="1:3">
      <c r="A270" s="59">
        <v>47014</v>
      </c>
      <c r="B270" s="59" t="s">
        <v>6</v>
      </c>
      <c r="C270" s="60">
        <f t="shared" si="4"/>
        <v>47014</v>
      </c>
    </row>
    <row r="271" spans="1:3">
      <c r="A271" s="59">
        <v>47018</v>
      </c>
      <c r="B271" s="59" t="s">
        <v>7</v>
      </c>
      <c r="C271" s="60">
        <f t="shared" si="4"/>
        <v>47018</v>
      </c>
    </row>
    <row r="272" spans="1:3">
      <c r="A272" s="59">
        <v>47035</v>
      </c>
      <c r="B272" s="59" t="s">
        <v>108</v>
      </c>
      <c r="C272" s="60">
        <f t="shared" si="4"/>
        <v>47035</v>
      </c>
    </row>
    <row r="273" spans="1:3">
      <c r="A273" s="59">
        <v>47060</v>
      </c>
      <c r="B273" s="59" t="s">
        <v>9</v>
      </c>
      <c r="C273" s="60">
        <f t="shared" si="4"/>
        <v>47060</v>
      </c>
    </row>
    <row r="274" spans="1:3">
      <c r="A274" s="59">
        <v>47080</v>
      </c>
      <c r="B274" s="59" t="s">
        <v>10</v>
      </c>
      <c r="C274" s="60">
        <f t="shared" si="4"/>
        <v>47080</v>
      </c>
    </row>
    <row r="275" spans="1:3">
      <c r="A275" s="59">
        <v>47116</v>
      </c>
      <c r="B275" s="59"/>
      <c r="C275" s="60">
        <f t="shared" si="4"/>
        <v>47116</v>
      </c>
    </row>
    <row r="276" spans="1:3">
      <c r="A276" s="59">
        <v>47117</v>
      </c>
      <c r="B276" s="59"/>
      <c r="C276" s="60">
        <f t="shared" si="4"/>
        <v>47117</v>
      </c>
    </row>
    <row r="277" spans="1:3">
      <c r="A277" s="59">
        <v>47118</v>
      </c>
      <c r="B277" s="59"/>
      <c r="C277" s="60">
        <f t="shared" si="4"/>
        <v>47118</v>
      </c>
    </row>
    <row r="278" spans="1:3">
      <c r="A278" s="59">
        <v>47119</v>
      </c>
      <c r="B278" s="59" t="s">
        <v>12</v>
      </c>
      <c r="C278" s="60">
        <f t="shared" si="4"/>
        <v>47119</v>
      </c>
    </row>
    <row r="279" spans="1:3">
      <c r="A279" s="59">
        <v>47120</v>
      </c>
      <c r="B279" s="59"/>
      <c r="C279" s="60">
        <f t="shared" si="4"/>
        <v>47120</v>
      </c>
    </row>
    <row r="280" spans="1:3">
      <c r="A280" s="59">
        <v>47121</v>
      </c>
      <c r="B280" s="59"/>
      <c r="C280" s="60">
        <f t="shared" si="4"/>
        <v>47121</v>
      </c>
    </row>
    <row r="281" spans="1:3">
      <c r="A281" s="59">
        <v>47126</v>
      </c>
      <c r="B281" s="59" t="s">
        <v>13</v>
      </c>
      <c r="C281" s="60">
        <f t="shared" si="4"/>
        <v>47126</v>
      </c>
    </row>
    <row r="282" spans="1:3">
      <c r="A282" s="59">
        <v>47160</v>
      </c>
      <c r="B282" s="59" t="s">
        <v>14</v>
      </c>
      <c r="C282" s="60">
        <f t="shared" si="4"/>
        <v>47160</v>
      </c>
    </row>
    <row r="283" spans="1:3">
      <c r="A283" s="59">
        <v>47161</v>
      </c>
      <c r="B283" s="59" t="s">
        <v>4</v>
      </c>
      <c r="C283" s="60">
        <f t="shared" si="4"/>
        <v>47161</v>
      </c>
    </row>
    <row r="284" spans="1:3">
      <c r="A284" s="59">
        <v>47172</v>
      </c>
      <c r="B284" s="59" t="s">
        <v>11</v>
      </c>
      <c r="C284" s="60">
        <f t="shared" si="4"/>
        <v>47172</v>
      </c>
    </row>
    <row r="285" spans="1:3">
      <c r="A285" s="59">
        <v>47197</v>
      </c>
      <c r="B285" s="59" t="s">
        <v>15</v>
      </c>
      <c r="C285" s="60">
        <f t="shared" si="4"/>
        <v>47197</v>
      </c>
    </row>
    <row r="286" spans="1:3">
      <c r="A286" s="59">
        <v>47237</v>
      </c>
      <c r="B286" s="59" t="s">
        <v>0</v>
      </c>
      <c r="C286" s="60">
        <f t="shared" si="4"/>
        <v>47237</v>
      </c>
    </row>
    <row r="287" spans="1:3">
      <c r="A287" s="59">
        <v>47238</v>
      </c>
      <c r="B287" s="59" t="s">
        <v>4</v>
      </c>
      <c r="C287" s="60">
        <f t="shared" si="4"/>
        <v>47238</v>
      </c>
    </row>
    <row r="288" spans="1:3">
      <c r="A288" s="59">
        <v>47241</v>
      </c>
      <c r="B288" s="59" t="s">
        <v>1</v>
      </c>
      <c r="C288" s="60">
        <f t="shared" si="4"/>
        <v>47241</v>
      </c>
    </row>
    <row r="289" spans="1:3">
      <c r="A289" s="59">
        <v>47242</v>
      </c>
      <c r="B289" s="59" t="s">
        <v>2</v>
      </c>
      <c r="C289" s="60">
        <f t="shared" si="4"/>
        <v>47242</v>
      </c>
    </row>
    <row r="290" spans="1:3">
      <c r="A290" s="59">
        <v>47243</v>
      </c>
      <c r="B290" s="59" t="s">
        <v>3</v>
      </c>
      <c r="C290" s="60">
        <f t="shared" si="4"/>
        <v>47243</v>
      </c>
    </row>
    <row r="291" spans="1:3">
      <c r="A291" s="59">
        <v>47315</v>
      </c>
      <c r="B291" s="59" t="s">
        <v>5</v>
      </c>
      <c r="C291" s="60">
        <f t="shared" si="4"/>
        <v>47315</v>
      </c>
    </row>
    <row r="292" spans="1:3">
      <c r="A292" s="59">
        <v>47341</v>
      </c>
      <c r="B292" s="59" t="s">
        <v>16</v>
      </c>
      <c r="C292" s="60">
        <f t="shared" si="4"/>
        <v>47341</v>
      </c>
    </row>
    <row r="293" spans="1:3">
      <c r="A293" s="59">
        <v>47378</v>
      </c>
      <c r="B293" s="59" t="s">
        <v>6</v>
      </c>
      <c r="C293" s="60">
        <f t="shared" si="4"/>
        <v>47378</v>
      </c>
    </row>
    <row r="294" spans="1:3">
      <c r="A294" s="59">
        <v>47384</v>
      </c>
      <c r="B294" s="59" t="s">
        <v>7</v>
      </c>
      <c r="C294" s="60">
        <f t="shared" si="4"/>
        <v>47384</v>
      </c>
    </row>
    <row r="295" spans="1:3">
      <c r="A295" s="59">
        <v>47385</v>
      </c>
      <c r="B295" s="59" t="s">
        <v>4</v>
      </c>
      <c r="C295" s="60">
        <f t="shared" si="4"/>
        <v>47385</v>
      </c>
    </row>
    <row r="296" spans="1:3">
      <c r="A296" s="59">
        <v>47399</v>
      </c>
      <c r="B296" s="59" t="s">
        <v>108</v>
      </c>
      <c r="C296" s="60">
        <f t="shared" si="4"/>
        <v>47399</v>
      </c>
    </row>
    <row r="297" spans="1:3">
      <c r="A297" s="59">
        <v>47425</v>
      </c>
      <c r="B297" s="59" t="s">
        <v>9</v>
      </c>
      <c r="C297" s="60">
        <f t="shared" si="4"/>
        <v>47425</v>
      </c>
    </row>
    <row r="298" spans="1:3">
      <c r="A298" s="59">
        <v>47445</v>
      </c>
      <c r="B298" s="59" t="s">
        <v>10</v>
      </c>
      <c r="C298" s="60">
        <f t="shared" si="4"/>
        <v>47445</v>
      </c>
    </row>
    <row r="299" spans="1:3">
      <c r="A299" s="59">
        <v>47481</v>
      </c>
      <c r="B299" s="59"/>
      <c r="C299" s="60">
        <f t="shared" si="4"/>
        <v>47481</v>
      </c>
    </row>
    <row r="300" spans="1:3">
      <c r="A300" s="59">
        <v>47482</v>
      </c>
      <c r="B300" s="59"/>
      <c r="C300" s="60">
        <f t="shared" si="4"/>
        <v>47482</v>
      </c>
    </row>
    <row r="301" spans="1:3">
      <c r="A301" s="59">
        <v>47483</v>
      </c>
      <c r="B301" s="59"/>
      <c r="C301" s="60">
        <f t="shared" si="4"/>
        <v>47483</v>
      </c>
    </row>
    <row r="302" spans="1:3">
      <c r="A302" s="59">
        <v>47484</v>
      </c>
      <c r="B302" s="59" t="s">
        <v>12</v>
      </c>
      <c r="C302" s="60">
        <f t="shared" si="4"/>
        <v>47484</v>
      </c>
    </row>
    <row r="303" spans="1:3">
      <c r="A303" s="59">
        <v>47485</v>
      </c>
      <c r="B303" s="59"/>
      <c r="C303" s="60">
        <f t="shared" si="4"/>
        <v>47485</v>
      </c>
    </row>
    <row r="304" spans="1:3">
      <c r="A304" s="59">
        <v>47486</v>
      </c>
      <c r="B304" s="59"/>
      <c r="C304" s="60">
        <f t="shared" si="4"/>
        <v>47486</v>
      </c>
    </row>
    <row r="305" spans="1:3">
      <c r="A305" s="59">
        <v>47497</v>
      </c>
      <c r="B305" s="59" t="s">
        <v>13</v>
      </c>
      <c r="C305" s="60">
        <f t="shared" si="4"/>
        <v>47497</v>
      </c>
    </row>
    <row r="306" spans="1:3">
      <c r="A306" s="59">
        <v>47525</v>
      </c>
      <c r="B306" s="59" t="s">
        <v>14</v>
      </c>
      <c r="C306" s="60">
        <f t="shared" si="4"/>
        <v>47525</v>
      </c>
    </row>
    <row r="307" spans="1:3">
      <c r="A307" s="59">
        <v>47537</v>
      </c>
      <c r="B307" s="59" t="s">
        <v>11</v>
      </c>
      <c r="C307" s="60">
        <f t="shared" si="4"/>
        <v>47537</v>
      </c>
    </row>
    <row r="308" spans="1:3">
      <c r="A308" s="59">
        <v>47562</v>
      </c>
      <c r="B308" s="59" t="s">
        <v>15</v>
      </c>
      <c r="C308" s="60">
        <f t="shared" si="4"/>
        <v>47562</v>
      </c>
    </row>
    <row r="309" spans="1:3">
      <c r="A309" s="59">
        <v>47602</v>
      </c>
      <c r="B309" s="59" t="s">
        <v>0</v>
      </c>
      <c r="C309" s="60">
        <f t="shared" si="4"/>
        <v>47602</v>
      </c>
    </row>
    <row r="310" spans="1:3">
      <c r="A310" s="59">
        <v>47606</v>
      </c>
      <c r="B310" s="59" t="s">
        <v>1</v>
      </c>
      <c r="C310" s="60">
        <f t="shared" si="4"/>
        <v>47606</v>
      </c>
    </row>
    <row r="311" spans="1:3">
      <c r="A311" s="59">
        <v>47607</v>
      </c>
      <c r="B311" s="59" t="s">
        <v>2</v>
      </c>
      <c r="C311" s="60">
        <f t="shared" si="4"/>
        <v>47607</v>
      </c>
    </row>
    <row r="312" spans="1:3">
      <c r="A312" s="59">
        <v>47608</v>
      </c>
      <c r="B312" s="59" t="s">
        <v>3</v>
      </c>
      <c r="C312" s="60">
        <f t="shared" si="4"/>
        <v>47608</v>
      </c>
    </row>
    <row r="313" spans="1:3">
      <c r="A313" s="59">
        <v>47609</v>
      </c>
      <c r="B313" s="59" t="s">
        <v>4</v>
      </c>
      <c r="C313" s="60">
        <f t="shared" si="4"/>
        <v>47609</v>
      </c>
    </row>
    <row r="314" spans="1:3">
      <c r="A314" s="59">
        <v>47679</v>
      </c>
      <c r="B314" s="59" t="s">
        <v>5</v>
      </c>
      <c r="C314" s="60">
        <f t="shared" si="4"/>
        <v>47679</v>
      </c>
    </row>
    <row r="315" spans="1:3">
      <c r="A315" s="59">
        <v>47706</v>
      </c>
      <c r="B315" s="59" t="s">
        <v>16</v>
      </c>
      <c r="C315" s="60">
        <f t="shared" si="4"/>
        <v>47706</v>
      </c>
    </row>
    <row r="316" spans="1:3">
      <c r="A316" s="59">
        <v>47707</v>
      </c>
      <c r="B316" s="59" t="s">
        <v>4</v>
      </c>
      <c r="C316" s="60">
        <f t="shared" si="4"/>
        <v>47707</v>
      </c>
    </row>
    <row r="317" spans="1:3">
      <c r="A317" s="59">
        <v>47742</v>
      </c>
      <c r="B317" s="59" t="s">
        <v>6</v>
      </c>
      <c r="C317" s="60">
        <f t="shared" si="4"/>
        <v>47742</v>
      </c>
    </row>
    <row r="318" spans="1:3">
      <c r="A318" s="59">
        <v>47749</v>
      </c>
      <c r="B318" s="59" t="s">
        <v>7</v>
      </c>
      <c r="C318" s="60">
        <f t="shared" si="4"/>
        <v>47749</v>
      </c>
    </row>
    <row r="319" spans="1:3">
      <c r="A319" s="59">
        <v>47770</v>
      </c>
      <c r="B319" s="59" t="s">
        <v>108</v>
      </c>
      <c r="C319" s="60">
        <f t="shared" si="4"/>
        <v>47770</v>
      </c>
    </row>
    <row r="320" spans="1:3">
      <c r="A320" s="59">
        <v>47790</v>
      </c>
      <c r="B320" s="59" t="s">
        <v>9</v>
      </c>
      <c r="C320" s="60">
        <f t="shared" si="4"/>
        <v>47790</v>
      </c>
    </row>
    <row r="321" spans="1:3">
      <c r="A321" s="59">
        <v>47791</v>
      </c>
      <c r="B321" s="59" t="s">
        <v>4</v>
      </c>
      <c r="C321" s="60">
        <f t="shared" si="4"/>
        <v>47791</v>
      </c>
    </row>
    <row r="322" spans="1:3">
      <c r="A322" s="59">
        <v>47810</v>
      </c>
      <c r="B322" s="59" t="s">
        <v>10</v>
      </c>
      <c r="C322" s="60">
        <f t="shared" si="4"/>
        <v>47810</v>
      </c>
    </row>
    <row r="323" spans="1:3">
      <c r="A323" s="59">
        <v>47846</v>
      </c>
      <c r="B323" s="59"/>
      <c r="C323" s="60">
        <f t="shared" si="4"/>
        <v>47846</v>
      </c>
    </row>
    <row r="324" spans="1:3">
      <c r="A324" s="59">
        <v>47847</v>
      </c>
      <c r="B324" s="59"/>
      <c r="C324" s="60">
        <f t="shared" ref="C324:C387" si="5">A324</f>
        <v>47847</v>
      </c>
    </row>
    <row r="325" spans="1:3">
      <c r="A325" s="59">
        <v>47848</v>
      </c>
      <c r="B325" s="59"/>
      <c r="C325" s="60">
        <f t="shared" si="5"/>
        <v>47848</v>
      </c>
    </row>
    <row r="326" spans="1:3">
      <c r="A326" s="59">
        <v>47849</v>
      </c>
      <c r="B326" s="59" t="s">
        <v>12</v>
      </c>
      <c r="C326" s="60">
        <f t="shared" si="5"/>
        <v>47849</v>
      </c>
    </row>
    <row r="327" spans="1:3">
      <c r="A327" s="59">
        <v>47850</v>
      </c>
      <c r="B327" s="59"/>
      <c r="C327" s="60">
        <f t="shared" si="5"/>
        <v>47850</v>
      </c>
    </row>
    <row r="328" spans="1:3">
      <c r="A328" s="59">
        <v>47851</v>
      </c>
      <c r="B328" s="59"/>
      <c r="C328" s="60">
        <f t="shared" si="5"/>
        <v>47851</v>
      </c>
    </row>
    <row r="329" spans="1:3">
      <c r="A329" s="59">
        <v>47861</v>
      </c>
      <c r="B329" s="59" t="s">
        <v>13</v>
      </c>
      <c r="C329" s="60">
        <f t="shared" si="5"/>
        <v>47861</v>
      </c>
    </row>
    <row r="330" spans="1:3">
      <c r="A330" s="59">
        <v>47890</v>
      </c>
      <c r="B330" s="59" t="s">
        <v>14</v>
      </c>
      <c r="C330" s="60">
        <f t="shared" si="5"/>
        <v>47890</v>
      </c>
    </row>
    <row r="331" spans="1:3">
      <c r="A331" s="59">
        <v>47902</v>
      </c>
      <c r="B331" s="59" t="s">
        <v>11</v>
      </c>
      <c r="C331" s="60">
        <f t="shared" si="5"/>
        <v>47902</v>
      </c>
    </row>
    <row r="332" spans="1:3">
      <c r="A332" s="59">
        <v>47903</v>
      </c>
      <c r="B332" s="59" t="s">
        <v>4</v>
      </c>
      <c r="C332" s="60">
        <f t="shared" si="5"/>
        <v>47903</v>
      </c>
    </row>
    <row r="333" spans="1:3">
      <c r="A333" s="59">
        <v>47928</v>
      </c>
      <c r="B333" s="59" t="s">
        <v>15</v>
      </c>
      <c r="C333" s="60">
        <f t="shared" si="5"/>
        <v>47928</v>
      </c>
    </row>
    <row r="334" spans="1:3">
      <c r="A334" s="59">
        <v>47967</v>
      </c>
      <c r="B334" s="59" t="s">
        <v>0</v>
      </c>
      <c r="C334" s="60">
        <f t="shared" si="5"/>
        <v>47967</v>
      </c>
    </row>
    <row r="335" spans="1:3">
      <c r="A335" s="59">
        <v>47971</v>
      </c>
      <c r="B335" s="59" t="s">
        <v>1</v>
      </c>
      <c r="C335" s="60">
        <f t="shared" si="5"/>
        <v>47971</v>
      </c>
    </row>
    <row r="336" spans="1:3">
      <c r="A336" s="59">
        <v>47972</v>
      </c>
      <c r="B336" s="59" t="s">
        <v>2</v>
      </c>
      <c r="C336" s="60">
        <f t="shared" si="5"/>
        <v>47972</v>
      </c>
    </row>
    <row r="337" spans="1:3">
      <c r="A337" s="59">
        <v>47973</v>
      </c>
      <c r="B337" s="59" t="s">
        <v>3</v>
      </c>
      <c r="C337" s="60">
        <f t="shared" si="5"/>
        <v>47973</v>
      </c>
    </row>
    <row r="338" spans="1:3">
      <c r="A338" s="59">
        <v>47974</v>
      </c>
      <c r="B338" s="59" t="s">
        <v>4</v>
      </c>
      <c r="C338" s="60">
        <f t="shared" si="5"/>
        <v>47974</v>
      </c>
    </row>
    <row r="339" spans="1:3">
      <c r="A339" s="59">
        <v>48050</v>
      </c>
      <c r="B339" s="59" t="s">
        <v>5</v>
      </c>
      <c r="C339" s="60">
        <f t="shared" si="5"/>
        <v>48050</v>
      </c>
    </row>
    <row r="340" spans="1:3">
      <c r="A340" s="59">
        <v>48071</v>
      </c>
      <c r="B340" s="59" t="s">
        <v>16</v>
      </c>
      <c r="C340" s="60">
        <f t="shared" si="5"/>
        <v>48071</v>
      </c>
    </row>
    <row r="341" spans="1:3">
      <c r="A341" s="59">
        <v>48106</v>
      </c>
      <c r="B341" s="59" t="s">
        <v>6</v>
      </c>
      <c r="C341" s="60">
        <f t="shared" si="5"/>
        <v>48106</v>
      </c>
    </row>
    <row r="342" spans="1:3">
      <c r="A342" s="59">
        <v>48114</v>
      </c>
      <c r="B342" s="59" t="s">
        <v>7</v>
      </c>
      <c r="C342" s="60">
        <f t="shared" si="5"/>
        <v>48114</v>
      </c>
    </row>
    <row r="343" spans="1:3">
      <c r="A343" s="59">
        <v>48134</v>
      </c>
      <c r="B343" s="59" t="s">
        <v>108</v>
      </c>
      <c r="C343" s="60">
        <f t="shared" si="5"/>
        <v>48134</v>
      </c>
    </row>
    <row r="344" spans="1:3">
      <c r="A344" s="59">
        <v>48155</v>
      </c>
      <c r="B344" s="59" t="s">
        <v>9</v>
      </c>
      <c r="C344" s="60">
        <f t="shared" si="5"/>
        <v>48155</v>
      </c>
    </row>
    <row r="345" spans="1:3">
      <c r="A345" s="59">
        <v>48175</v>
      </c>
      <c r="B345" s="59" t="s">
        <v>10</v>
      </c>
      <c r="C345" s="60">
        <f t="shared" si="5"/>
        <v>48175</v>
      </c>
    </row>
    <row r="346" spans="1:3">
      <c r="A346" s="59">
        <v>48176</v>
      </c>
      <c r="B346" s="59" t="s">
        <v>4</v>
      </c>
      <c r="C346" s="60">
        <f t="shared" si="5"/>
        <v>48176</v>
      </c>
    </row>
    <row r="347" spans="1:3">
      <c r="A347" s="59">
        <v>48211</v>
      </c>
      <c r="B347" s="59"/>
      <c r="C347" s="60">
        <f t="shared" si="5"/>
        <v>48211</v>
      </c>
    </row>
    <row r="348" spans="1:3">
      <c r="A348" s="59">
        <v>48212</v>
      </c>
      <c r="B348" s="59"/>
      <c r="C348" s="60">
        <f t="shared" si="5"/>
        <v>48212</v>
      </c>
    </row>
    <row r="349" spans="1:3">
      <c r="A349" s="59">
        <v>48213</v>
      </c>
      <c r="B349" s="59"/>
      <c r="C349" s="60">
        <f t="shared" si="5"/>
        <v>48213</v>
      </c>
    </row>
    <row r="350" spans="1:3">
      <c r="A350" s="59">
        <v>48214</v>
      </c>
      <c r="B350" s="59" t="s">
        <v>12</v>
      </c>
      <c r="C350" s="60">
        <f t="shared" si="5"/>
        <v>48214</v>
      </c>
    </row>
    <row r="351" spans="1:3">
      <c r="A351" s="59">
        <v>48215</v>
      </c>
      <c r="B351" s="59"/>
      <c r="C351" s="60">
        <f t="shared" si="5"/>
        <v>48215</v>
      </c>
    </row>
    <row r="352" spans="1:3">
      <c r="A352" s="59">
        <v>48216</v>
      </c>
      <c r="B352" s="59"/>
      <c r="C352" s="60">
        <f t="shared" si="5"/>
        <v>48216</v>
      </c>
    </row>
    <row r="353" spans="1:3">
      <c r="A353" s="59">
        <v>48225</v>
      </c>
      <c r="B353" s="59" t="s">
        <v>13</v>
      </c>
      <c r="C353" s="60">
        <f t="shared" si="5"/>
        <v>48225</v>
      </c>
    </row>
    <row r="354" spans="1:3">
      <c r="A354" s="59">
        <v>48255</v>
      </c>
      <c r="B354" s="59" t="s">
        <v>14</v>
      </c>
      <c r="C354" s="60">
        <f t="shared" si="5"/>
        <v>48255</v>
      </c>
    </row>
    <row r="355" spans="1:3">
      <c r="A355" s="59">
        <v>48267</v>
      </c>
      <c r="B355" s="59" t="s">
        <v>11</v>
      </c>
      <c r="C355" s="60">
        <f t="shared" si="5"/>
        <v>48267</v>
      </c>
    </row>
    <row r="356" spans="1:3">
      <c r="A356" s="59">
        <v>48293</v>
      </c>
      <c r="B356" s="59" t="s">
        <v>15</v>
      </c>
      <c r="C356" s="60">
        <f t="shared" si="5"/>
        <v>48293</v>
      </c>
    </row>
    <row r="357" spans="1:3">
      <c r="A357" s="59">
        <v>48333</v>
      </c>
      <c r="B357" s="59" t="s">
        <v>0</v>
      </c>
      <c r="C357" s="60">
        <f t="shared" si="5"/>
        <v>48333</v>
      </c>
    </row>
    <row r="358" spans="1:3">
      <c r="A358" s="59">
        <v>48337</v>
      </c>
      <c r="B358" s="59" t="s">
        <v>1</v>
      </c>
      <c r="C358" s="60">
        <f t="shared" si="5"/>
        <v>48337</v>
      </c>
    </row>
    <row r="359" spans="1:3">
      <c r="A359" s="59">
        <v>48338</v>
      </c>
      <c r="B359" s="59" t="s">
        <v>2</v>
      </c>
      <c r="C359" s="60">
        <f t="shared" si="5"/>
        <v>48338</v>
      </c>
    </row>
    <row r="360" spans="1:3">
      <c r="A360" s="59">
        <v>48339</v>
      </c>
      <c r="B360" s="59" t="s">
        <v>3</v>
      </c>
      <c r="C360" s="60">
        <f t="shared" si="5"/>
        <v>48339</v>
      </c>
    </row>
    <row r="361" spans="1:3">
      <c r="A361" s="59">
        <v>48414</v>
      </c>
      <c r="B361" s="59" t="s">
        <v>5</v>
      </c>
      <c r="C361" s="60">
        <f t="shared" si="5"/>
        <v>48414</v>
      </c>
    </row>
    <row r="362" spans="1:3">
      <c r="A362" s="59">
        <v>48437</v>
      </c>
      <c r="B362" s="59" t="s">
        <v>16</v>
      </c>
      <c r="C362" s="60">
        <f t="shared" si="5"/>
        <v>48437</v>
      </c>
    </row>
    <row r="363" spans="1:3">
      <c r="A363" s="59">
        <v>48477</v>
      </c>
      <c r="B363" s="59" t="s">
        <v>6</v>
      </c>
      <c r="C363" s="60">
        <f t="shared" si="5"/>
        <v>48477</v>
      </c>
    </row>
    <row r="364" spans="1:3">
      <c r="A364" s="59">
        <v>48478</v>
      </c>
      <c r="B364" s="59" t="s">
        <v>105</v>
      </c>
      <c r="C364" s="60">
        <f t="shared" si="5"/>
        <v>48478</v>
      </c>
    </row>
    <row r="365" spans="1:3">
      <c r="A365" s="59">
        <v>48479</v>
      </c>
      <c r="B365" s="59" t="s">
        <v>7</v>
      </c>
      <c r="C365" s="60">
        <f t="shared" si="5"/>
        <v>48479</v>
      </c>
    </row>
    <row r="366" spans="1:3">
      <c r="A366" s="59">
        <v>48498</v>
      </c>
      <c r="B366" s="59" t="s">
        <v>108</v>
      </c>
      <c r="C366" s="60">
        <f t="shared" si="5"/>
        <v>48498</v>
      </c>
    </row>
    <row r="367" spans="1:3">
      <c r="A367" s="59">
        <v>48521</v>
      </c>
      <c r="B367" s="59" t="s">
        <v>9</v>
      </c>
      <c r="C367" s="60">
        <f t="shared" si="5"/>
        <v>48521</v>
      </c>
    </row>
    <row r="368" spans="1:3">
      <c r="A368" s="59">
        <v>48541</v>
      </c>
      <c r="B368" s="59" t="s">
        <v>10</v>
      </c>
      <c r="C368" s="60">
        <f t="shared" si="5"/>
        <v>48541</v>
      </c>
    </row>
    <row r="369" spans="1:3">
      <c r="A369" s="59">
        <v>48577</v>
      </c>
      <c r="B369" s="59"/>
      <c r="C369" s="60">
        <f t="shared" si="5"/>
        <v>48577</v>
      </c>
    </row>
    <row r="370" spans="1:3">
      <c r="A370" s="59">
        <v>48578</v>
      </c>
      <c r="B370" s="59"/>
      <c r="C370" s="60">
        <f t="shared" si="5"/>
        <v>48578</v>
      </c>
    </row>
    <row r="371" spans="1:3">
      <c r="A371" s="59">
        <v>48579</v>
      </c>
      <c r="B371" s="59"/>
      <c r="C371" s="60">
        <f t="shared" si="5"/>
        <v>48579</v>
      </c>
    </row>
    <row r="372" spans="1:3">
      <c r="A372" s="59">
        <v>48580</v>
      </c>
      <c r="B372" s="59" t="s">
        <v>12</v>
      </c>
      <c r="C372" s="60">
        <f t="shared" si="5"/>
        <v>48580</v>
      </c>
    </row>
    <row r="373" spans="1:3">
      <c r="A373" s="59">
        <v>48581</v>
      </c>
      <c r="B373" s="59"/>
      <c r="C373" s="60">
        <f t="shared" si="5"/>
        <v>48581</v>
      </c>
    </row>
    <row r="374" spans="1:3">
      <c r="A374" s="59">
        <v>48582</v>
      </c>
      <c r="B374" s="59"/>
      <c r="C374" s="60">
        <f t="shared" si="5"/>
        <v>48582</v>
      </c>
    </row>
    <row r="375" spans="1:3">
      <c r="A375" s="59">
        <v>48589</v>
      </c>
      <c r="B375" s="59" t="s">
        <v>13</v>
      </c>
      <c r="C375" s="60">
        <f t="shared" si="5"/>
        <v>48589</v>
      </c>
    </row>
    <row r="376" spans="1:3">
      <c r="A376" s="59">
        <v>48621</v>
      </c>
      <c r="B376" s="59" t="s">
        <v>14</v>
      </c>
      <c r="C376" s="60">
        <f t="shared" si="5"/>
        <v>48621</v>
      </c>
    </row>
    <row r="377" spans="1:3">
      <c r="A377" s="59">
        <v>48633</v>
      </c>
      <c r="B377" s="59" t="s">
        <v>11</v>
      </c>
      <c r="C377" s="60">
        <f t="shared" si="5"/>
        <v>48633</v>
      </c>
    </row>
    <row r="378" spans="1:3">
      <c r="A378" s="59">
        <v>48658</v>
      </c>
      <c r="B378" s="59" t="s">
        <v>15</v>
      </c>
      <c r="C378" s="60">
        <f t="shared" si="5"/>
        <v>48658</v>
      </c>
    </row>
    <row r="379" spans="1:3">
      <c r="A379" s="59">
        <v>48659</v>
      </c>
      <c r="B379" s="59" t="s">
        <v>4</v>
      </c>
      <c r="C379" s="60">
        <f t="shared" si="5"/>
        <v>48659</v>
      </c>
    </row>
    <row r="380" spans="1:3">
      <c r="A380" s="59">
        <v>48698</v>
      </c>
      <c r="B380" s="59" t="s">
        <v>0</v>
      </c>
      <c r="C380" s="60">
        <f t="shared" si="5"/>
        <v>48698</v>
      </c>
    </row>
    <row r="381" spans="1:3">
      <c r="A381" s="59">
        <v>48702</v>
      </c>
      <c r="B381" s="59" t="s">
        <v>1</v>
      </c>
      <c r="C381" s="60">
        <f t="shared" si="5"/>
        <v>48702</v>
      </c>
    </row>
    <row r="382" spans="1:3">
      <c r="A382" s="59">
        <v>48703</v>
      </c>
      <c r="B382" s="59" t="s">
        <v>2</v>
      </c>
      <c r="C382" s="60">
        <f t="shared" si="5"/>
        <v>48703</v>
      </c>
    </row>
    <row r="383" spans="1:3">
      <c r="A383" s="59">
        <v>48704</v>
      </c>
      <c r="B383" s="59" t="s">
        <v>3</v>
      </c>
      <c r="C383" s="60">
        <f t="shared" si="5"/>
        <v>48704</v>
      </c>
    </row>
    <row r="384" spans="1:3">
      <c r="A384" s="59">
        <v>48778</v>
      </c>
      <c r="B384" s="59" t="s">
        <v>5</v>
      </c>
      <c r="C384" s="60">
        <f t="shared" si="5"/>
        <v>48778</v>
      </c>
    </row>
    <row r="385" spans="1:3">
      <c r="A385" s="59">
        <v>48802</v>
      </c>
      <c r="B385" s="59" t="s">
        <v>16</v>
      </c>
      <c r="C385" s="60">
        <f t="shared" si="5"/>
        <v>48802</v>
      </c>
    </row>
    <row r="386" spans="1:3">
      <c r="A386" s="59">
        <v>48841</v>
      </c>
      <c r="B386" s="59" t="s">
        <v>6</v>
      </c>
      <c r="C386" s="60">
        <f t="shared" si="5"/>
        <v>48841</v>
      </c>
    </row>
    <row r="387" spans="1:3">
      <c r="A387" s="59">
        <v>48845</v>
      </c>
      <c r="B387" s="59" t="s">
        <v>7</v>
      </c>
      <c r="C387" s="60">
        <f t="shared" si="5"/>
        <v>48845</v>
      </c>
    </row>
    <row r="388" spans="1:3">
      <c r="A388" s="59">
        <v>48862</v>
      </c>
      <c r="B388" s="59" t="s">
        <v>108</v>
      </c>
      <c r="C388" s="60">
        <f t="shared" ref="C388:C451" si="6">A388</f>
        <v>48862</v>
      </c>
    </row>
    <row r="389" spans="1:3">
      <c r="A389" s="59">
        <v>48886</v>
      </c>
      <c r="B389" s="59" t="s">
        <v>9</v>
      </c>
      <c r="C389" s="60">
        <f t="shared" si="6"/>
        <v>48886</v>
      </c>
    </row>
    <row r="390" spans="1:3">
      <c r="A390" s="59">
        <v>48906</v>
      </c>
      <c r="B390" s="59" t="s">
        <v>10</v>
      </c>
      <c r="C390" s="60">
        <f t="shared" si="6"/>
        <v>48906</v>
      </c>
    </row>
    <row r="391" spans="1:3">
      <c r="A391" s="59">
        <v>48942</v>
      </c>
      <c r="B391" s="59"/>
      <c r="C391" s="60">
        <f t="shared" si="6"/>
        <v>48942</v>
      </c>
    </row>
    <row r="392" spans="1:3">
      <c r="A392" s="59">
        <v>48943</v>
      </c>
      <c r="B392" s="59"/>
      <c r="C392" s="60">
        <f t="shared" si="6"/>
        <v>48943</v>
      </c>
    </row>
    <row r="393" spans="1:3">
      <c r="A393" s="59">
        <v>48944</v>
      </c>
      <c r="B393" s="59"/>
      <c r="C393" s="60">
        <f t="shared" si="6"/>
        <v>48944</v>
      </c>
    </row>
    <row r="394" spans="1:3">
      <c r="A394" s="59">
        <v>48945</v>
      </c>
      <c r="B394" s="59" t="s">
        <v>12</v>
      </c>
      <c r="C394" s="60">
        <f t="shared" si="6"/>
        <v>48945</v>
      </c>
    </row>
    <row r="395" spans="1:3">
      <c r="A395" s="59">
        <v>48946</v>
      </c>
      <c r="B395" s="59" t="s">
        <v>4</v>
      </c>
      <c r="C395" s="60">
        <f t="shared" si="6"/>
        <v>48946</v>
      </c>
    </row>
    <row r="396" spans="1:3">
      <c r="A396" s="59">
        <v>48947</v>
      </c>
      <c r="B396" s="59"/>
      <c r="C396" s="60">
        <f t="shared" si="6"/>
        <v>48947</v>
      </c>
    </row>
    <row r="397" spans="1:3">
      <c r="A397" s="59">
        <v>48953</v>
      </c>
      <c r="B397" s="59" t="s">
        <v>13</v>
      </c>
      <c r="C397" s="60">
        <f t="shared" si="6"/>
        <v>48953</v>
      </c>
    </row>
    <row r="398" spans="1:3">
      <c r="A398" s="59">
        <v>48986</v>
      </c>
      <c r="B398" s="59" t="s">
        <v>14</v>
      </c>
      <c r="C398" s="60">
        <f t="shared" si="6"/>
        <v>48986</v>
      </c>
    </row>
    <row r="399" spans="1:3">
      <c r="A399" s="59">
        <v>48998</v>
      </c>
      <c r="B399" s="59" t="s">
        <v>11</v>
      </c>
      <c r="C399" s="60">
        <f t="shared" si="6"/>
        <v>48998</v>
      </c>
    </row>
    <row r="400" spans="1:3">
      <c r="A400" s="59">
        <v>49023</v>
      </c>
      <c r="B400" s="59" t="s">
        <v>15</v>
      </c>
      <c r="C400" s="60">
        <f t="shared" si="6"/>
        <v>49023</v>
      </c>
    </row>
    <row r="401" spans="1:3">
      <c r="A401" s="59">
        <v>49063</v>
      </c>
      <c r="B401" s="59" t="s">
        <v>0</v>
      </c>
      <c r="C401" s="60">
        <f t="shared" si="6"/>
        <v>49063</v>
      </c>
    </row>
    <row r="402" spans="1:3">
      <c r="A402" s="59">
        <v>49067</v>
      </c>
      <c r="B402" s="59" t="s">
        <v>1</v>
      </c>
      <c r="C402" s="60">
        <f t="shared" si="6"/>
        <v>49067</v>
      </c>
    </row>
    <row r="403" spans="1:3">
      <c r="A403" s="59">
        <v>49068</v>
      </c>
      <c r="B403" s="59" t="s">
        <v>2</v>
      </c>
      <c r="C403" s="60">
        <f t="shared" si="6"/>
        <v>49068</v>
      </c>
    </row>
    <row r="404" spans="1:3">
      <c r="A404" s="59">
        <v>49069</v>
      </c>
      <c r="B404" s="59" t="s">
        <v>3</v>
      </c>
      <c r="C404" s="60">
        <f t="shared" si="6"/>
        <v>49069</v>
      </c>
    </row>
    <row r="405" spans="1:3">
      <c r="A405" s="59">
        <v>49142</v>
      </c>
      <c r="B405" s="59" t="s">
        <v>5</v>
      </c>
      <c r="C405" s="60">
        <f t="shared" si="6"/>
        <v>49142</v>
      </c>
    </row>
    <row r="406" spans="1:3">
      <c r="A406" s="59">
        <v>49167</v>
      </c>
      <c r="B406" s="59" t="s">
        <v>16</v>
      </c>
      <c r="C406" s="60">
        <f t="shared" si="6"/>
        <v>49167</v>
      </c>
    </row>
    <row r="407" spans="1:3">
      <c r="A407" s="59">
        <v>49205</v>
      </c>
      <c r="B407" s="59" t="s">
        <v>6</v>
      </c>
      <c r="C407" s="60">
        <f t="shared" si="6"/>
        <v>49205</v>
      </c>
    </row>
    <row r="408" spans="1:3">
      <c r="A408" s="59">
        <v>49210</v>
      </c>
      <c r="B408" s="59" t="s">
        <v>7</v>
      </c>
      <c r="C408" s="60">
        <f t="shared" si="6"/>
        <v>49210</v>
      </c>
    </row>
    <row r="409" spans="1:3">
      <c r="A409" s="59">
        <v>49226</v>
      </c>
      <c r="B409" s="59" t="s">
        <v>108</v>
      </c>
      <c r="C409" s="60">
        <f t="shared" si="6"/>
        <v>49226</v>
      </c>
    </row>
    <row r="410" spans="1:3">
      <c r="A410" s="59">
        <v>49251</v>
      </c>
      <c r="B410" s="59" t="s">
        <v>9</v>
      </c>
      <c r="C410" s="60">
        <f t="shared" si="6"/>
        <v>49251</v>
      </c>
    </row>
    <row r="411" spans="1:3">
      <c r="A411" s="59">
        <v>49271</v>
      </c>
      <c r="B411" s="59" t="s">
        <v>10</v>
      </c>
      <c r="C411" s="60">
        <f t="shared" si="6"/>
        <v>49271</v>
      </c>
    </row>
    <row r="412" spans="1:3">
      <c r="A412" s="59">
        <v>49307</v>
      </c>
      <c r="B412" s="59"/>
      <c r="C412" s="60">
        <f t="shared" si="6"/>
        <v>49307</v>
      </c>
    </row>
    <row r="413" spans="1:3">
      <c r="A413" s="59">
        <v>49308</v>
      </c>
      <c r="B413" s="59"/>
      <c r="C413" s="60">
        <f t="shared" si="6"/>
        <v>49308</v>
      </c>
    </row>
    <row r="414" spans="1:3">
      <c r="A414" s="59">
        <v>49309</v>
      </c>
      <c r="B414" s="59"/>
      <c r="C414" s="60">
        <f t="shared" si="6"/>
        <v>49309</v>
      </c>
    </row>
    <row r="415" spans="1:3">
      <c r="A415" s="59">
        <v>49310</v>
      </c>
      <c r="B415" s="59" t="s">
        <v>12</v>
      </c>
      <c r="C415" s="60">
        <f t="shared" si="6"/>
        <v>49310</v>
      </c>
    </row>
    <row r="416" spans="1:3">
      <c r="A416" s="59">
        <v>49311</v>
      </c>
      <c r="B416" s="59"/>
      <c r="C416" s="60">
        <f t="shared" si="6"/>
        <v>49311</v>
      </c>
    </row>
    <row r="417" spans="1:3">
      <c r="A417" s="59">
        <v>49312</v>
      </c>
      <c r="B417" s="59"/>
      <c r="C417" s="60">
        <f t="shared" si="6"/>
        <v>49312</v>
      </c>
    </row>
    <row r="418" spans="1:3">
      <c r="A418" s="59">
        <v>49317</v>
      </c>
      <c r="B418" s="59" t="s">
        <v>13</v>
      </c>
      <c r="C418" s="60">
        <f t="shared" si="6"/>
        <v>49317</v>
      </c>
    </row>
    <row r="419" spans="1:3">
      <c r="A419" s="59">
        <v>49351</v>
      </c>
      <c r="B419" s="59" t="s">
        <v>14</v>
      </c>
      <c r="C419" s="60">
        <f t="shared" si="6"/>
        <v>49351</v>
      </c>
    </row>
    <row r="420" spans="1:3">
      <c r="A420" s="59">
        <v>49352</v>
      </c>
      <c r="B420" s="59" t="s">
        <v>4</v>
      </c>
      <c r="C420" s="60">
        <f t="shared" si="6"/>
        <v>49352</v>
      </c>
    </row>
    <row r="421" spans="1:3">
      <c r="A421" s="59">
        <v>49363</v>
      </c>
      <c r="B421" s="59" t="s">
        <v>11</v>
      </c>
      <c r="C421" s="60">
        <f t="shared" si="6"/>
        <v>49363</v>
      </c>
    </row>
    <row r="422" spans="1:3">
      <c r="A422" s="59">
        <v>49389</v>
      </c>
      <c r="B422" s="59" t="s">
        <v>15</v>
      </c>
      <c r="C422" s="60">
        <f t="shared" si="6"/>
        <v>49389</v>
      </c>
    </row>
    <row r="423" spans="1:3">
      <c r="A423" s="59">
        <v>49428</v>
      </c>
      <c r="B423" s="59" t="s">
        <v>0</v>
      </c>
      <c r="C423" s="60">
        <f t="shared" si="6"/>
        <v>49428</v>
      </c>
    </row>
    <row r="424" spans="1:3">
      <c r="A424" s="59">
        <v>49429</v>
      </c>
      <c r="B424" s="59" t="s">
        <v>4</v>
      </c>
      <c r="C424" s="60">
        <f t="shared" si="6"/>
        <v>49429</v>
      </c>
    </row>
    <row r="425" spans="1:3">
      <c r="A425" s="59">
        <v>49432</v>
      </c>
      <c r="B425" s="59" t="s">
        <v>1</v>
      </c>
      <c r="C425" s="60">
        <f t="shared" si="6"/>
        <v>49432</v>
      </c>
    </row>
    <row r="426" spans="1:3">
      <c r="A426" s="59">
        <v>49433</v>
      </c>
      <c r="B426" s="59" t="s">
        <v>2</v>
      </c>
      <c r="C426" s="60">
        <f t="shared" si="6"/>
        <v>49433</v>
      </c>
    </row>
    <row r="427" spans="1:3">
      <c r="A427" s="59">
        <v>49434</v>
      </c>
      <c r="B427" s="59" t="s">
        <v>3</v>
      </c>
      <c r="C427" s="60">
        <f t="shared" si="6"/>
        <v>49434</v>
      </c>
    </row>
    <row r="428" spans="1:3">
      <c r="A428" s="59">
        <v>49506</v>
      </c>
      <c r="B428" s="59" t="s">
        <v>5</v>
      </c>
      <c r="C428" s="60">
        <f t="shared" si="6"/>
        <v>49506</v>
      </c>
    </row>
    <row r="429" spans="1:3">
      <c r="A429" s="59">
        <v>49532</v>
      </c>
      <c r="B429" s="59" t="s">
        <v>16</v>
      </c>
      <c r="C429" s="60">
        <f t="shared" si="6"/>
        <v>49532</v>
      </c>
    </row>
    <row r="430" spans="1:3">
      <c r="A430" s="59">
        <v>49569</v>
      </c>
      <c r="B430" s="59" t="s">
        <v>6</v>
      </c>
      <c r="C430" s="60">
        <f t="shared" si="6"/>
        <v>49569</v>
      </c>
    </row>
    <row r="431" spans="1:3">
      <c r="A431" s="59">
        <v>49575</v>
      </c>
      <c r="B431" s="59" t="s">
        <v>7</v>
      </c>
      <c r="C431" s="60">
        <f t="shared" si="6"/>
        <v>49575</v>
      </c>
    </row>
    <row r="432" spans="1:3">
      <c r="A432" s="59">
        <v>49576</v>
      </c>
      <c r="B432" s="59" t="s">
        <v>4</v>
      </c>
      <c r="C432" s="60">
        <f t="shared" si="6"/>
        <v>49576</v>
      </c>
    </row>
    <row r="433" spans="1:3">
      <c r="A433" s="59">
        <v>49590</v>
      </c>
      <c r="B433" s="59" t="s">
        <v>108</v>
      </c>
      <c r="C433" s="60">
        <f t="shared" si="6"/>
        <v>49590</v>
      </c>
    </row>
    <row r="434" spans="1:3">
      <c r="A434" s="59">
        <v>49616</v>
      </c>
      <c r="B434" s="59" t="s">
        <v>9</v>
      </c>
      <c r="C434" s="60">
        <f t="shared" si="6"/>
        <v>49616</v>
      </c>
    </row>
    <row r="435" spans="1:3">
      <c r="A435" s="59">
        <v>49636</v>
      </c>
      <c r="B435" s="59" t="s">
        <v>10</v>
      </c>
      <c r="C435" s="60">
        <f t="shared" si="6"/>
        <v>49636</v>
      </c>
    </row>
    <row r="436" spans="1:3">
      <c r="A436" s="59">
        <v>49672</v>
      </c>
      <c r="B436" s="59"/>
      <c r="C436" s="60">
        <f t="shared" si="6"/>
        <v>49672</v>
      </c>
    </row>
    <row r="437" spans="1:3">
      <c r="A437" s="59">
        <v>49673</v>
      </c>
      <c r="B437" s="59"/>
      <c r="C437" s="60">
        <f t="shared" si="6"/>
        <v>49673</v>
      </c>
    </row>
    <row r="438" spans="1:3">
      <c r="A438" s="59">
        <v>49674</v>
      </c>
      <c r="B438" s="59"/>
      <c r="C438" s="60">
        <f t="shared" si="6"/>
        <v>49674</v>
      </c>
    </row>
    <row r="439" spans="1:3">
      <c r="A439" s="59">
        <v>49675</v>
      </c>
      <c r="B439" s="59" t="s">
        <v>12</v>
      </c>
      <c r="C439" s="60">
        <f t="shared" si="6"/>
        <v>49675</v>
      </c>
    </row>
    <row r="440" spans="1:3">
      <c r="A440" s="59">
        <v>49676</v>
      </c>
      <c r="B440" s="59"/>
      <c r="C440" s="60">
        <f t="shared" si="6"/>
        <v>49676</v>
      </c>
    </row>
    <row r="441" spans="1:3">
      <c r="A441" s="59">
        <v>49677</v>
      </c>
      <c r="B441" s="59"/>
      <c r="C441" s="60">
        <f t="shared" si="6"/>
        <v>49677</v>
      </c>
    </row>
    <row r="442" spans="1:3">
      <c r="A442" s="59">
        <v>49688</v>
      </c>
      <c r="B442" s="59" t="s">
        <v>13</v>
      </c>
      <c r="C442" s="60">
        <f t="shared" si="6"/>
        <v>49688</v>
      </c>
    </row>
    <row r="443" spans="1:3">
      <c r="A443" s="59">
        <v>49716</v>
      </c>
      <c r="B443" s="59" t="s">
        <v>14</v>
      </c>
      <c r="C443" s="60">
        <f t="shared" si="6"/>
        <v>49716</v>
      </c>
    </row>
    <row r="444" spans="1:3">
      <c r="A444" s="59">
        <v>49728</v>
      </c>
      <c r="B444" s="59" t="s">
        <v>11</v>
      </c>
      <c r="C444" s="60">
        <f t="shared" si="6"/>
        <v>49728</v>
      </c>
    </row>
    <row r="445" spans="1:3">
      <c r="A445" s="59">
        <v>49754</v>
      </c>
      <c r="B445" s="59" t="s">
        <v>15</v>
      </c>
      <c r="C445" s="60">
        <f t="shared" si="6"/>
        <v>49754</v>
      </c>
    </row>
    <row r="446" spans="1:3">
      <c r="A446" s="59">
        <v>49794</v>
      </c>
      <c r="B446" s="59" t="s">
        <v>0</v>
      </c>
      <c r="C446" s="60">
        <f t="shared" si="6"/>
        <v>49794</v>
      </c>
    </row>
    <row r="447" spans="1:3">
      <c r="A447" s="59">
        <v>49798</v>
      </c>
      <c r="B447" s="59" t="s">
        <v>1</v>
      </c>
      <c r="C447" s="60">
        <f t="shared" si="6"/>
        <v>49798</v>
      </c>
    </row>
    <row r="448" spans="1:3">
      <c r="A448" s="59">
        <v>49799</v>
      </c>
      <c r="B448" s="59" t="s">
        <v>2</v>
      </c>
      <c r="C448" s="60">
        <f t="shared" si="6"/>
        <v>49799</v>
      </c>
    </row>
    <row r="449" spans="1:3">
      <c r="A449" s="59">
        <v>49800</v>
      </c>
      <c r="B449" s="59" t="s">
        <v>3</v>
      </c>
      <c r="C449" s="60">
        <f t="shared" si="6"/>
        <v>49800</v>
      </c>
    </row>
    <row r="450" spans="1:3">
      <c r="A450" s="59">
        <v>49801</v>
      </c>
      <c r="B450" s="59" t="s">
        <v>4</v>
      </c>
      <c r="C450" s="60">
        <f t="shared" si="6"/>
        <v>49801</v>
      </c>
    </row>
    <row r="451" spans="1:3">
      <c r="A451" s="59">
        <v>49877</v>
      </c>
      <c r="B451" s="59" t="s">
        <v>5</v>
      </c>
      <c r="C451" s="60">
        <f t="shared" si="6"/>
        <v>49877</v>
      </c>
    </row>
    <row r="452" spans="1:3">
      <c r="A452" s="59">
        <v>49898</v>
      </c>
      <c r="B452" s="59" t="s">
        <v>16</v>
      </c>
      <c r="C452" s="60">
        <f t="shared" ref="C452:C458" si="7">A452</f>
        <v>49898</v>
      </c>
    </row>
    <row r="453" spans="1:3">
      <c r="A453" s="59">
        <v>49933</v>
      </c>
      <c r="B453" s="59" t="s">
        <v>6</v>
      </c>
      <c r="C453" s="60">
        <f t="shared" si="7"/>
        <v>49933</v>
      </c>
    </row>
    <row r="454" spans="1:3">
      <c r="A454" s="59">
        <v>49940</v>
      </c>
      <c r="B454" s="59" t="s">
        <v>7</v>
      </c>
      <c r="C454" s="60">
        <f t="shared" si="7"/>
        <v>49940</v>
      </c>
    </row>
    <row r="455" spans="1:3">
      <c r="A455" s="59">
        <v>49961</v>
      </c>
      <c r="B455" s="59" t="s">
        <v>108</v>
      </c>
      <c r="C455" s="60">
        <f t="shared" si="7"/>
        <v>49961</v>
      </c>
    </row>
    <row r="456" spans="1:3">
      <c r="A456" s="59">
        <v>49982</v>
      </c>
      <c r="B456" s="59" t="s">
        <v>9</v>
      </c>
      <c r="C456" s="60">
        <f t="shared" si="7"/>
        <v>49982</v>
      </c>
    </row>
    <row r="457" spans="1:3">
      <c r="A457" s="59">
        <v>50002</v>
      </c>
      <c r="B457" s="59" t="s">
        <v>10</v>
      </c>
      <c r="C457" s="60">
        <f t="shared" si="7"/>
        <v>50002</v>
      </c>
    </row>
    <row r="458" spans="1:3">
      <c r="A458" s="59">
        <v>50003</v>
      </c>
      <c r="B458" s="59" t="s">
        <v>4</v>
      </c>
      <c r="C458" s="60">
        <f t="shared" si="7"/>
        <v>50003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D61"/>
  <sheetViews>
    <sheetView tabSelected="1"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12" style="3" customWidth="1"/>
    <col min="29" max="29" width="12" style="3" hidden="1" customWidth="1"/>
    <col min="30" max="30" width="12" style="3" customWidth="1"/>
    <col min="31" max="31" width="14.25" style="3" customWidth="1"/>
    <col min="32" max="16384" width="9" style="3"/>
  </cols>
  <sheetData>
    <row r="2" spans="2:29" ht="26.25" customHeight="1">
      <c r="B2" s="214" t="s">
        <v>34</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20" t="s">
        <v>113</v>
      </c>
      <c r="Y3" s="220"/>
      <c r="Z3" s="220"/>
      <c r="AA3" s="220"/>
    </row>
    <row r="4" spans="2:29" ht="30" customHeight="1">
      <c r="B4" s="216">
        <v>2026</v>
      </c>
      <c r="C4" s="216"/>
      <c r="D4" s="1" t="s">
        <v>39</v>
      </c>
      <c r="E4" s="12"/>
      <c r="F4" s="12"/>
      <c r="G4" s="12"/>
      <c r="H4" s="12"/>
      <c r="I4" s="12"/>
      <c r="J4" s="12"/>
      <c r="K4" s="12"/>
      <c r="L4" s="12"/>
      <c r="M4" s="12"/>
      <c r="N4" s="12"/>
      <c r="O4" s="12"/>
      <c r="P4" s="12"/>
      <c r="Q4" s="12"/>
      <c r="R4" s="12"/>
      <c r="S4" s="12"/>
      <c r="T4" s="12"/>
      <c r="U4" s="12"/>
      <c r="V4" s="218" t="s">
        <v>111</v>
      </c>
      <c r="W4" s="219"/>
      <c r="X4" s="221" t="s">
        <v>159</v>
      </c>
      <c r="Y4" s="221"/>
      <c r="Z4" s="221"/>
      <c r="AA4" s="221"/>
    </row>
    <row r="5" spans="2:29" ht="30" customHeight="1" thickBot="1">
      <c r="B5" s="222">
        <v>4</v>
      </c>
      <c r="C5" s="222"/>
      <c r="D5" s="7" t="s">
        <v>37</v>
      </c>
      <c r="E5" s="5"/>
      <c r="F5" s="5"/>
      <c r="G5" s="5"/>
      <c r="H5" s="1"/>
      <c r="I5" s="1"/>
      <c r="J5" s="1"/>
      <c r="K5" s="1"/>
      <c r="L5" s="1"/>
      <c r="M5" s="1"/>
      <c r="N5" s="1"/>
      <c r="O5" s="1"/>
      <c r="P5" s="1"/>
      <c r="Q5" s="1"/>
      <c r="R5" s="1"/>
      <c r="S5" s="1"/>
      <c r="T5" s="1"/>
      <c r="U5" s="1"/>
      <c r="V5" s="219" t="s">
        <v>112</v>
      </c>
      <c r="W5" s="219"/>
      <c r="X5" s="223" t="s">
        <v>114</v>
      </c>
      <c r="Y5" s="223"/>
      <c r="Z5" s="223"/>
      <c r="AA5" s="223"/>
    </row>
    <row r="6" spans="2:29" ht="6" customHeight="1"/>
    <row r="7" spans="2:29" ht="22.5" customHeight="1" thickBot="1">
      <c r="B7" s="1"/>
    </row>
    <row r="8" spans="2:29" ht="28.5" customHeight="1">
      <c r="B8" s="227" t="s">
        <v>42</v>
      </c>
      <c r="C8" s="230" t="s">
        <v>43</v>
      </c>
      <c r="D8" s="238" t="s">
        <v>45</v>
      </c>
      <c r="E8" s="239"/>
      <c r="F8" s="233" t="s">
        <v>65</v>
      </c>
      <c r="G8" s="233" t="s">
        <v>76</v>
      </c>
      <c r="H8" s="236" t="s">
        <v>57</v>
      </c>
      <c r="I8" s="237"/>
      <c r="J8" s="237"/>
      <c r="K8" s="237"/>
      <c r="L8" s="237"/>
      <c r="M8" s="237"/>
      <c r="N8" s="237"/>
      <c r="O8" s="237"/>
      <c r="P8" s="237"/>
      <c r="Q8" s="237"/>
      <c r="R8" s="237"/>
      <c r="S8" s="237"/>
      <c r="T8" s="237"/>
      <c r="U8" s="237"/>
      <c r="V8" s="237"/>
      <c r="W8" s="237"/>
      <c r="X8" s="237"/>
      <c r="Y8" s="237"/>
      <c r="Z8" s="237"/>
      <c r="AA8" s="237"/>
      <c r="AB8" s="119"/>
    </row>
    <row r="9" spans="2:29" ht="19.5" customHeight="1">
      <c r="B9" s="228"/>
      <c r="C9" s="231"/>
      <c r="D9" s="240"/>
      <c r="E9" s="241"/>
      <c r="F9" s="234"/>
      <c r="G9" s="234"/>
      <c r="H9" s="192" t="s">
        <v>59</v>
      </c>
      <c r="I9" s="192"/>
      <c r="J9" s="192"/>
      <c r="K9" s="192"/>
      <c r="L9" s="192" t="s">
        <v>60</v>
      </c>
      <c r="M9" s="192"/>
      <c r="N9" s="192"/>
      <c r="O9" s="192"/>
      <c r="P9" s="192" t="s">
        <v>61</v>
      </c>
      <c r="Q9" s="192"/>
      <c r="R9" s="192"/>
      <c r="S9" s="192"/>
      <c r="T9" s="192" t="s">
        <v>63</v>
      </c>
      <c r="U9" s="192"/>
      <c r="V9" s="192"/>
      <c r="W9" s="192"/>
      <c r="X9" s="192" t="s">
        <v>109</v>
      </c>
      <c r="Y9" s="192"/>
      <c r="Z9" s="192"/>
      <c r="AA9" s="193"/>
    </row>
    <row r="10" spans="2:29" ht="33.75" customHeight="1">
      <c r="B10" s="228" t="s">
        <v>42</v>
      </c>
      <c r="C10" s="231" t="s">
        <v>43</v>
      </c>
      <c r="D10" s="240"/>
      <c r="E10" s="241"/>
      <c r="F10" s="234"/>
      <c r="G10" s="234" t="s">
        <v>41</v>
      </c>
      <c r="H10" s="194" t="s">
        <v>101</v>
      </c>
      <c r="I10" s="195"/>
      <c r="J10" s="195"/>
      <c r="K10" s="206"/>
      <c r="L10" s="194" t="s">
        <v>134</v>
      </c>
      <c r="M10" s="195"/>
      <c r="N10" s="195"/>
      <c r="O10" s="206"/>
      <c r="P10" s="194" t="s">
        <v>98</v>
      </c>
      <c r="Q10" s="195"/>
      <c r="R10" s="195"/>
      <c r="S10" s="206"/>
      <c r="T10" s="194" t="s">
        <v>97</v>
      </c>
      <c r="U10" s="195"/>
      <c r="V10" s="195"/>
      <c r="W10" s="206"/>
      <c r="X10" s="194" t="s">
        <v>90</v>
      </c>
      <c r="Y10" s="195"/>
      <c r="Z10" s="195"/>
      <c r="AA10" s="196"/>
    </row>
    <row r="11" spans="2:29" ht="19.5" customHeight="1">
      <c r="B11" s="228"/>
      <c r="C11" s="231"/>
      <c r="D11" s="240"/>
      <c r="E11" s="241"/>
      <c r="F11" s="234"/>
      <c r="G11" s="234"/>
      <c r="H11" s="197" t="s">
        <v>28</v>
      </c>
      <c r="I11" s="198"/>
      <c r="J11" s="198"/>
      <c r="K11" s="244"/>
      <c r="L11" s="197" t="s">
        <v>29</v>
      </c>
      <c r="M11" s="198"/>
      <c r="N11" s="198"/>
      <c r="O11" s="244"/>
      <c r="P11" s="197" t="s">
        <v>30</v>
      </c>
      <c r="Q11" s="198"/>
      <c r="R11" s="198"/>
      <c r="S11" s="244"/>
      <c r="T11" s="197" t="s">
        <v>31</v>
      </c>
      <c r="U11" s="198"/>
      <c r="V11" s="198"/>
      <c r="W11" s="244"/>
      <c r="X11" s="197" t="s">
        <v>94</v>
      </c>
      <c r="Y11" s="198"/>
      <c r="Z11" s="198"/>
      <c r="AA11" s="199"/>
    </row>
    <row r="12" spans="2:29" ht="38.25" customHeight="1">
      <c r="B12" s="228" t="s">
        <v>42</v>
      </c>
      <c r="C12" s="231" t="s">
        <v>43</v>
      </c>
      <c r="D12" s="242"/>
      <c r="E12" s="243"/>
      <c r="F12" s="234"/>
      <c r="G12" s="234" t="s">
        <v>41</v>
      </c>
      <c r="H12" s="200" t="s">
        <v>103</v>
      </c>
      <c r="I12" s="201"/>
      <c r="J12" s="201"/>
      <c r="K12" s="207"/>
      <c r="L12" s="200" t="s">
        <v>136</v>
      </c>
      <c r="M12" s="201"/>
      <c r="N12" s="201"/>
      <c r="O12" s="207"/>
      <c r="P12" s="200" t="s">
        <v>137</v>
      </c>
      <c r="Q12" s="201"/>
      <c r="R12" s="201"/>
      <c r="S12" s="207"/>
      <c r="T12" s="200" t="s">
        <v>164</v>
      </c>
      <c r="U12" s="201"/>
      <c r="V12" s="201"/>
      <c r="W12" s="207"/>
      <c r="X12" s="200" t="s">
        <v>165</v>
      </c>
      <c r="Y12" s="201"/>
      <c r="Z12" s="201"/>
      <c r="AA12" s="202"/>
    </row>
    <row r="13" spans="2:29" ht="34.5" thickBot="1">
      <c r="B13" s="229"/>
      <c r="C13" s="232"/>
      <c r="D13" s="25" t="s">
        <v>46</v>
      </c>
      <c r="E13" s="26" t="s">
        <v>47</v>
      </c>
      <c r="F13" s="235"/>
      <c r="G13" s="235"/>
      <c r="H13" s="23" t="s">
        <v>50</v>
      </c>
      <c r="I13" s="54" t="s">
        <v>69</v>
      </c>
      <c r="J13" s="54" t="s">
        <v>70</v>
      </c>
      <c r="K13" s="24" t="s">
        <v>53</v>
      </c>
      <c r="L13" s="23" t="s">
        <v>49</v>
      </c>
      <c r="M13" s="54" t="s">
        <v>71</v>
      </c>
      <c r="N13" s="54" t="s">
        <v>68</v>
      </c>
      <c r="O13" s="24" t="s">
        <v>55</v>
      </c>
      <c r="P13" s="23" t="s">
        <v>54</v>
      </c>
      <c r="Q13" s="54" t="s">
        <v>67</v>
      </c>
      <c r="R13" s="54" t="s">
        <v>74</v>
      </c>
      <c r="S13" s="24" t="s">
        <v>51</v>
      </c>
      <c r="T13" s="23" t="s">
        <v>49</v>
      </c>
      <c r="U13" s="54" t="s">
        <v>67</v>
      </c>
      <c r="V13" s="54" t="s">
        <v>74</v>
      </c>
      <c r="W13" s="24" t="s">
        <v>52</v>
      </c>
      <c r="X13" s="23" t="s">
        <v>49</v>
      </c>
      <c r="Y13" s="54" t="s">
        <v>67</v>
      </c>
      <c r="Z13" s="54" t="s">
        <v>74</v>
      </c>
      <c r="AA13" s="62" t="s">
        <v>52</v>
      </c>
    </row>
    <row r="14" spans="2:29" ht="20.100000000000001" customHeight="1">
      <c r="B14" s="9">
        <f>DATE($B$4,$B$5,1)</f>
        <v>46113</v>
      </c>
      <c r="C14" s="55">
        <f>B14</f>
        <v>46113</v>
      </c>
      <c r="D14" s="17" t="str">
        <f t="shared" ref="D14:D44" si="0">IF(MIN(H14:AA14)=0,"",MIN(H14:AA14))</f>
        <v/>
      </c>
      <c r="E14" s="18" t="str">
        <f t="shared" ref="E14:E44" si="1">IF(MAX(H14:AA14)=0,"",MAX(H14:AA14))</f>
        <v/>
      </c>
      <c r="F14" s="18" t="str">
        <f t="shared" ref="F14:F44" si="2">IFERROR(E14-D14-G14,"")</f>
        <v/>
      </c>
      <c r="G14" s="14" t="str">
        <f t="shared" ref="G14:G21" si="3">IF(K14-H14+O14-L14+S14-P14+W14-T14+AA14-X14=0,"",K14-H14+O14-L14+S14-P14+W14-T14+AA14-X14-(J14-I14+N14-M14+R14-Q14+V14-U14+Z14-Y14))</f>
        <v/>
      </c>
      <c r="H14" s="69"/>
      <c r="I14" s="70"/>
      <c r="J14" s="70"/>
      <c r="K14" s="71"/>
      <c r="L14" s="69"/>
      <c r="M14" s="70"/>
      <c r="N14" s="70"/>
      <c r="O14" s="71"/>
      <c r="P14" s="69"/>
      <c r="Q14" s="70"/>
      <c r="R14" s="70"/>
      <c r="S14" s="71"/>
      <c r="T14" s="69"/>
      <c r="U14" s="70"/>
      <c r="V14" s="70"/>
      <c r="W14" s="71"/>
      <c r="X14" s="69"/>
      <c r="Y14" s="70"/>
      <c r="Z14" s="70"/>
      <c r="AA14" s="120"/>
      <c r="AC14" s="68">
        <f>IF(G14="",0,G14)+IF(QUOTIENT(B14-1,7)*7+1&lt;B14,AC13,)</f>
        <v>0</v>
      </c>
    </row>
    <row r="15" spans="2:29" ht="20.100000000000001" customHeight="1">
      <c r="B15" s="10">
        <f>B14+1</f>
        <v>46114</v>
      </c>
      <c r="C15" s="55">
        <f>B15</f>
        <v>46114</v>
      </c>
      <c r="D15" s="17">
        <f t="shared" si="0"/>
        <v>0.375</v>
      </c>
      <c r="E15" s="18">
        <f t="shared" si="1"/>
        <v>0.70833333333333337</v>
      </c>
      <c r="F15" s="18">
        <f t="shared" si="2"/>
        <v>4.166666666666663E-2</v>
      </c>
      <c r="G15" s="14">
        <f t="shared" si="3"/>
        <v>0.29166666666666674</v>
      </c>
      <c r="H15" s="72"/>
      <c r="I15" s="73"/>
      <c r="J15" s="73"/>
      <c r="K15" s="74"/>
      <c r="L15" s="72"/>
      <c r="M15" s="73"/>
      <c r="N15" s="73"/>
      <c r="O15" s="74"/>
      <c r="P15" s="72"/>
      <c r="Q15" s="73"/>
      <c r="R15" s="73"/>
      <c r="S15" s="74"/>
      <c r="T15" s="72"/>
      <c r="U15" s="73"/>
      <c r="V15" s="73"/>
      <c r="W15" s="74"/>
      <c r="X15" s="72">
        <v>0.375</v>
      </c>
      <c r="Y15" s="70">
        <v>0.5</v>
      </c>
      <c r="Z15" s="70">
        <v>0.54166666666666663</v>
      </c>
      <c r="AA15" s="121">
        <v>0.70833333333333337</v>
      </c>
      <c r="AC15" s="68">
        <f t="shared" ref="AC15:AC43" si="4">IF(G15="",0,G15)+IF(QUOTIENT(B15-1,7)*7+1&lt;B15,AC14,)</f>
        <v>0.29166666666666674</v>
      </c>
    </row>
    <row r="16" spans="2:29" ht="20.100000000000001" customHeight="1">
      <c r="B16" s="10">
        <f t="shared" ref="B16:B41" si="5">B15+1</f>
        <v>46115</v>
      </c>
      <c r="C16" s="55">
        <f t="shared" ref="C16:C44" si="6">B16</f>
        <v>46115</v>
      </c>
      <c r="D16" s="17">
        <f t="shared" si="0"/>
        <v>0.375</v>
      </c>
      <c r="E16" s="18">
        <f t="shared" si="1"/>
        <v>0.64583333333333337</v>
      </c>
      <c r="F16" s="18">
        <f t="shared" si="2"/>
        <v>4.166666666666663E-2</v>
      </c>
      <c r="G16" s="14">
        <f t="shared" si="3"/>
        <v>0.22916666666666674</v>
      </c>
      <c r="H16" s="72">
        <v>0.375</v>
      </c>
      <c r="I16" s="73"/>
      <c r="J16" s="73"/>
      <c r="K16" s="74">
        <v>0.5</v>
      </c>
      <c r="L16" s="72">
        <v>0.54166666666666663</v>
      </c>
      <c r="M16" s="73"/>
      <c r="N16" s="73"/>
      <c r="O16" s="74">
        <v>0.64583333333333337</v>
      </c>
      <c r="P16" s="72"/>
      <c r="Q16" s="73"/>
      <c r="R16" s="73"/>
      <c r="S16" s="74"/>
      <c r="T16" s="72"/>
      <c r="U16" s="73"/>
      <c r="V16" s="73"/>
      <c r="W16" s="74"/>
      <c r="X16" s="72"/>
      <c r="Y16" s="70"/>
      <c r="Z16" s="70"/>
      <c r="AA16" s="121"/>
      <c r="AC16" s="68">
        <f t="shared" si="4"/>
        <v>0.52083333333333348</v>
      </c>
    </row>
    <row r="17" spans="2:30" ht="20.100000000000001" customHeight="1">
      <c r="B17" s="10">
        <f t="shared" si="5"/>
        <v>46116</v>
      </c>
      <c r="C17" s="55">
        <f t="shared" si="6"/>
        <v>46116</v>
      </c>
      <c r="D17" s="17" t="str">
        <f t="shared" si="0"/>
        <v/>
      </c>
      <c r="E17" s="18" t="str">
        <f t="shared" si="1"/>
        <v/>
      </c>
      <c r="F17" s="18" t="str">
        <f t="shared" si="2"/>
        <v/>
      </c>
      <c r="G17" s="14" t="str">
        <f t="shared" si="3"/>
        <v/>
      </c>
      <c r="H17" s="72"/>
      <c r="I17" s="73"/>
      <c r="J17" s="73"/>
      <c r="K17" s="74"/>
      <c r="L17" s="72"/>
      <c r="M17" s="73"/>
      <c r="N17" s="73"/>
      <c r="O17" s="74"/>
      <c r="P17" s="72"/>
      <c r="Q17" s="73"/>
      <c r="R17" s="73"/>
      <c r="S17" s="74"/>
      <c r="T17" s="72"/>
      <c r="U17" s="73"/>
      <c r="V17" s="73"/>
      <c r="W17" s="74"/>
      <c r="X17" s="72"/>
      <c r="Y17" s="70"/>
      <c r="Z17" s="70"/>
      <c r="AA17" s="122"/>
      <c r="AC17" s="68">
        <f t="shared" si="4"/>
        <v>0.52083333333333348</v>
      </c>
    </row>
    <row r="18" spans="2:30" ht="20.100000000000001" customHeight="1">
      <c r="B18" s="10">
        <f t="shared" si="5"/>
        <v>46117</v>
      </c>
      <c r="C18" s="55">
        <f t="shared" si="6"/>
        <v>46117</v>
      </c>
      <c r="D18" s="17">
        <f t="shared" si="0"/>
        <v>0.375</v>
      </c>
      <c r="E18" s="18">
        <f t="shared" si="1"/>
        <v>0.75</v>
      </c>
      <c r="F18" s="18">
        <f t="shared" si="2"/>
        <v>4.166666666666663E-2</v>
      </c>
      <c r="G18" s="14">
        <f t="shared" si="3"/>
        <v>0.33333333333333337</v>
      </c>
      <c r="H18" s="72">
        <v>0.375</v>
      </c>
      <c r="I18" s="73"/>
      <c r="J18" s="73"/>
      <c r="K18" s="74">
        <v>0.5</v>
      </c>
      <c r="L18" s="72">
        <v>0.54166666666666663</v>
      </c>
      <c r="M18" s="73"/>
      <c r="N18" s="73"/>
      <c r="O18" s="74">
        <v>0.75</v>
      </c>
      <c r="P18" s="72"/>
      <c r="Q18" s="73"/>
      <c r="R18" s="73"/>
      <c r="S18" s="74"/>
      <c r="T18" s="72"/>
      <c r="U18" s="73"/>
      <c r="V18" s="73"/>
      <c r="W18" s="74"/>
      <c r="X18" s="72"/>
      <c r="Y18" s="70"/>
      <c r="Z18" s="70"/>
      <c r="AA18" s="121"/>
      <c r="AC18" s="68">
        <f t="shared" si="4"/>
        <v>0.33333333333333337</v>
      </c>
    </row>
    <row r="19" spans="2:30" ht="20.100000000000001" customHeight="1">
      <c r="B19" s="10">
        <f t="shared" si="5"/>
        <v>46118</v>
      </c>
      <c r="C19" s="55">
        <f t="shared" si="6"/>
        <v>46118</v>
      </c>
      <c r="D19" s="17" t="str">
        <f t="shared" si="0"/>
        <v/>
      </c>
      <c r="E19" s="18" t="str">
        <f t="shared" si="1"/>
        <v/>
      </c>
      <c r="F19" s="18" t="str">
        <f t="shared" si="2"/>
        <v/>
      </c>
      <c r="G19" s="14" t="str">
        <f t="shared" si="3"/>
        <v/>
      </c>
      <c r="H19" s="72"/>
      <c r="I19" s="73"/>
      <c r="J19" s="73"/>
      <c r="K19" s="74"/>
      <c r="L19" s="72"/>
      <c r="M19" s="73"/>
      <c r="N19" s="73"/>
      <c r="O19" s="74"/>
      <c r="P19" s="72"/>
      <c r="Q19" s="73"/>
      <c r="R19" s="73"/>
      <c r="S19" s="74"/>
      <c r="T19" s="72"/>
      <c r="U19" s="73"/>
      <c r="V19" s="73"/>
      <c r="W19" s="74"/>
      <c r="X19" s="72"/>
      <c r="Y19" s="70"/>
      <c r="Z19" s="70"/>
      <c r="AA19" s="121"/>
      <c r="AC19" s="68">
        <f t="shared" si="4"/>
        <v>0.33333333333333337</v>
      </c>
    </row>
    <row r="20" spans="2:30" ht="20.100000000000001" customHeight="1">
      <c r="B20" s="10">
        <f t="shared" si="5"/>
        <v>46119</v>
      </c>
      <c r="C20" s="55">
        <f t="shared" si="6"/>
        <v>46119</v>
      </c>
      <c r="D20" s="17" t="str">
        <f t="shared" si="0"/>
        <v/>
      </c>
      <c r="E20" s="18" t="str">
        <f t="shared" si="1"/>
        <v/>
      </c>
      <c r="F20" s="18" t="str">
        <f t="shared" si="2"/>
        <v/>
      </c>
      <c r="G20" s="14" t="str">
        <f t="shared" si="3"/>
        <v/>
      </c>
      <c r="H20" s="72"/>
      <c r="I20" s="73"/>
      <c r="J20" s="73"/>
      <c r="K20" s="74"/>
      <c r="L20" s="72"/>
      <c r="M20" s="73"/>
      <c r="N20" s="73"/>
      <c r="O20" s="74"/>
      <c r="P20" s="72"/>
      <c r="Q20" s="73"/>
      <c r="R20" s="73"/>
      <c r="S20" s="74"/>
      <c r="T20" s="72"/>
      <c r="U20" s="73"/>
      <c r="V20" s="73"/>
      <c r="W20" s="74"/>
      <c r="X20" s="72"/>
      <c r="Y20" s="70"/>
      <c r="Z20" s="70"/>
      <c r="AA20" s="121"/>
      <c r="AC20" s="68">
        <f t="shared" si="4"/>
        <v>0.33333333333333337</v>
      </c>
    </row>
    <row r="21" spans="2:30" ht="20.100000000000001" customHeight="1">
      <c r="B21" s="10">
        <f t="shared" si="5"/>
        <v>46120</v>
      </c>
      <c r="C21" s="55">
        <f t="shared" si="6"/>
        <v>46120</v>
      </c>
      <c r="D21" s="17" t="str">
        <f t="shared" ref="D21" si="7">IF(MIN(H21:AA21)=0,"",MIN(H21:AA21))</f>
        <v/>
      </c>
      <c r="E21" s="18" t="str">
        <f t="shared" ref="E21" si="8">IF(MAX(H21:AA21)=0,"",MAX(H21:AA21))</f>
        <v/>
      </c>
      <c r="F21" s="18" t="str">
        <f t="shared" ref="F21" si="9">IFERROR(E21-D21-G21,"")</f>
        <v/>
      </c>
      <c r="G21" s="14" t="str">
        <f t="shared" si="3"/>
        <v/>
      </c>
      <c r="H21" s="72"/>
      <c r="I21" s="73"/>
      <c r="J21" s="73"/>
      <c r="K21" s="74"/>
      <c r="L21" s="72"/>
      <c r="M21" s="73"/>
      <c r="N21" s="73"/>
      <c r="O21" s="74"/>
      <c r="P21" s="72"/>
      <c r="Q21" s="73"/>
      <c r="R21" s="73"/>
      <c r="S21" s="74"/>
      <c r="T21" s="72"/>
      <c r="U21" s="73"/>
      <c r="V21" s="73"/>
      <c r="W21" s="74"/>
      <c r="X21" s="72"/>
      <c r="Y21" s="70"/>
      <c r="Z21" s="70"/>
      <c r="AA21" s="121"/>
      <c r="AC21" s="68">
        <f t="shared" si="4"/>
        <v>0.33333333333333337</v>
      </c>
    </row>
    <row r="22" spans="2:30" ht="20.100000000000001" customHeight="1">
      <c r="B22" s="10">
        <f t="shared" si="5"/>
        <v>46121</v>
      </c>
      <c r="C22" s="55">
        <f t="shared" si="6"/>
        <v>46121</v>
      </c>
      <c r="D22" s="17" t="str">
        <f t="shared" si="0"/>
        <v/>
      </c>
      <c r="E22" s="18" t="str">
        <f t="shared" si="1"/>
        <v/>
      </c>
      <c r="F22" s="18" t="str">
        <f t="shared" si="2"/>
        <v/>
      </c>
      <c r="G22" s="14" t="str">
        <f t="shared" ref="G22:G44" si="10">IF(K22-H22+O22-L22+S22-P22+W22-T22+AA22-X22=0,"",K22-H22+O22-L22+S22-P22+W22-T22+AA22-X22-(J22-I22+N22-M22+R22-Q22+V22-U22+Z22-Y22))</f>
        <v/>
      </c>
      <c r="H22" s="72"/>
      <c r="I22" s="73"/>
      <c r="J22" s="73"/>
      <c r="K22" s="74"/>
      <c r="L22" s="72"/>
      <c r="M22" s="73"/>
      <c r="N22" s="73"/>
      <c r="O22" s="74"/>
      <c r="P22" s="72"/>
      <c r="Q22" s="73"/>
      <c r="R22" s="73"/>
      <c r="S22" s="74"/>
      <c r="T22" s="72"/>
      <c r="U22" s="73"/>
      <c r="V22" s="73"/>
      <c r="W22" s="74"/>
      <c r="X22" s="72"/>
      <c r="Y22" s="70"/>
      <c r="Z22" s="70"/>
      <c r="AA22" s="121"/>
      <c r="AB22" s="4"/>
      <c r="AC22" s="68">
        <f t="shared" si="4"/>
        <v>0.33333333333333337</v>
      </c>
      <c r="AD22" s="4"/>
    </row>
    <row r="23" spans="2:30" ht="20.100000000000001" customHeight="1">
      <c r="B23" s="10">
        <f t="shared" si="5"/>
        <v>46122</v>
      </c>
      <c r="C23" s="55">
        <f t="shared" si="6"/>
        <v>46122</v>
      </c>
      <c r="D23" s="17" t="str">
        <f t="shared" si="0"/>
        <v/>
      </c>
      <c r="E23" s="18" t="str">
        <f t="shared" si="1"/>
        <v/>
      </c>
      <c r="F23" s="18" t="str">
        <f t="shared" si="2"/>
        <v/>
      </c>
      <c r="G23" s="14" t="str">
        <f t="shared" si="10"/>
        <v/>
      </c>
      <c r="H23" s="72"/>
      <c r="I23" s="73"/>
      <c r="J23" s="73"/>
      <c r="K23" s="74"/>
      <c r="L23" s="72"/>
      <c r="M23" s="73"/>
      <c r="N23" s="73"/>
      <c r="O23" s="74"/>
      <c r="P23" s="72"/>
      <c r="Q23" s="73"/>
      <c r="R23" s="73"/>
      <c r="S23" s="74"/>
      <c r="T23" s="72"/>
      <c r="U23" s="73"/>
      <c r="V23" s="73"/>
      <c r="W23" s="74"/>
      <c r="X23" s="72"/>
      <c r="Y23" s="70"/>
      <c r="Z23" s="70"/>
      <c r="AA23" s="121"/>
      <c r="AB23" s="4"/>
      <c r="AC23" s="68">
        <f t="shared" si="4"/>
        <v>0.33333333333333337</v>
      </c>
      <c r="AD23" s="4"/>
    </row>
    <row r="24" spans="2:30" ht="20.100000000000001" customHeight="1">
      <c r="B24" s="10">
        <f t="shared" si="5"/>
        <v>46123</v>
      </c>
      <c r="C24" s="55">
        <f t="shared" si="6"/>
        <v>46123</v>
      </c>
      <c r="D24" s="17" t="str">
        <f t="shared" si="0"/>
        <v/>
      </c>
      <c r="E24" s="18" t="str">
        <f t="shared" si="1"/>
        <v/>
      </c>
      <c r="F24" s="18" t="str">
        <f t="shared" si="2"/>
        <v/>
      </c>
      <c r="G24" s="14" t="str">
        <f t="shared" si="10"/>
        <v/>
      </c>
      <c r="H24" s="72"/>
      <c r="I24" s="73"/>
      <c r="J24" s="73"/>
      <c r="K24" s="74"/>
      <c r="L24" s="72"/>
      <c r="M24" s="73"/>
      <c r="N24" s="73"/>
      <c r="O24" s="74"/>
      <c r="P24" s="72"/>
      <c r="Q24" s="73"/>
      <c r="R24" s="73"/>
      <c r="S24" s="74"/>
      <c r="T24" s="72"/>
      <c r="U24" s="73"/>
      <c r="V24" s="73"/>
      <c r="W24" s="74"/>
      <c r="X24" s="72"/>
      <c r="Y24" s="70"/>
      <c r="Z24" s="70"/>
      <c r="AA24" s="121"/>
      <c r="AC24" s="68">
        <f t="shared" si="4"/>
        <v>0.33333333333333337</v>
      </c>
    </row>
    <row r="25" spans="2:30" ht="20.100000000000001" customHeight="1">
      <c r="B25" s="10">
        <f t="shared" si="5"/>
        <v>46124</v>
      </c>
      <c r="C25" s="55">
        <f t="shared" si="6"/>
        <v>46124</v>
      </c>
      <c r="D25" s="17" t="str">
        <f t="shared" si="0"/>
        <v/>
      </c>
      <c r="E25" s="18" t="str">
        <f t="shared" si="1"/>
        <v/>
      </c>
      <c r="F25" s="18" t="str">
        <f t="shared" si="2"/>
        <v/>
      </c>
      <c r="G25" s="14" t="str">
        <f t="shared" si="10"/>
        <v/>
      </c>
      <c r="H25" s="72"/>
      <c r="I25" s="73"/>
      <c r="J25" s="73"/>
      <c r="K25" s="74"/>
      <c r="L25" s="72"/>
      <c r="M25" s="73"/>
      <c r="N25" s="73"/>
      <c r="O25" s="74"/>
      <c r="P25" s="72"/>
      <c r="Q25" s="73"/>
      <c r="R25" s="73"/>
      <c r="S25" s="74"/>
      <c r="T25" s="72"/>
      <c r="U25" s="73"/>
      <c r="V25" s="73"/>
      <c r="W25" s="74"/>
      <c r="X25" s="72"/>
      <c r="Y25" s="70"/>
      <c r="Z25" s="70"/>
      <c r="AA25" s="121"/>
      <c r="AC25" s="68">
        <f t="shared" si="4"/>
        <v>0</v>
      </c>
    </row>
    <row r="26" spans="2:30" ht="20.100000000000001" customHeight="1">
      <c r="B26" s="10">
        <f t="shared" si="5"/>
        <v>46125</v>
      </c>
      <c r="C26" s="55">
        <f t="shared" si="6"/>
        <v>46125</v>
      </c>
      <c r="D26" s="17" t="str">
        <f t="shared" si="0"/>
        <v/>
      </c>
      <c r="E26" s="18" t="str">
        <f t="shared" si="1"/>
        <v/>
      </c>
      <c r="F26" s="18" t="str">
        <f t="shared" si="2"/>
        <v/>
      </c>
      <c r="G26" s="14" t="str">
        <f t="shared" si="10"/>
        <v/>
      </c>
      <c r="H26" s="72"/>
      <c r="I26" s="73"/>
      <c r="J26" s="73"/>
      <c r="K26" s="74"/>
      <c r="L26" s="72"/>
      <c r="M26" s="73"/>
      <c r="N26" s="73"/>
      <c r="O26" s="74"/>
      <c r="P26" s="72"/>
      <c r="Q26" s="73"/>
      <c r="R26" s="73"/>
      <c r="S26" s="74"/>
      <c r="T26" s="72"/>
      <c r="U26" s="73"/>
      <c r="V26" s="73"/>
      <c r="W26" s="74"/>
      <c r="X26" s="72"/>
      <c r="Y26" s="70"/>
      <c r="Z26" s="70"/>
      <c r="AA26" s="122"/>
      <c r="AC26" s="68">
        <f t="shared" si="4"/>
        <v>0</v>
      </c>
    </row>
    <row r="27" spans="2:30" ht="20.100000000000001" customHeight="1">
      <c r="B27" s="10">
        <f t="shared" si="5"/>
        <v>46126</v>
      </c>
      <c r="C27" s="55">
        <f t="shared" si="6"/>
        <v>46126</v>
      </c>
      <c r="D27" s="17" t="str">
        <f t="shared" si="0"/>
        <v/>
      </c>
      <c r="E27" s="18" t="str">
        <f t="shared" si="1"/>
        <v/>
      </c>
      <c r="F27" s="18" t="str">
        <f t="shared" si="2"/>
        <v/>
      </c>
      <c r="G27" s="14" t="str">
        <f t="shared" si="10"/>
        <v/>
      </c>
      <c r="H27" s="72"/>
      <c r="I27" s="73"/>
      <c r="J27" s="73"/>
      <c r="K27" s="74"/>
      <c r="L27" s="72"/>
      <c r="M27" s="73"/>
      <c r="N27" s="73"/>
      <c r="O27" s="74"/>
      <c r="P27" s="72"/>
      <c r="Q27" s="73"/>
      <c r="R27" s="73"/>
      <c r="S27" s="74"/>
      <c r="T27" s="72"/>
      <c r="U27" s="73"/>
      <c r="V27" s="73"/>
      <c r="W27" s="74"/>
      <c r="X27" s="72"/>
      <c r="Y27" s="70"/>
      <c r="Z27" s="70"/>
      <c r="AA27" s="121"/>
      <c r="AC27" s="68">
        <f t="shared" si="4"/>
        <v>0</v>
      </c>
    </row>
    <row r="28" spans="2:30" ht="20.100000000000001" customHeight="1">
      <c r="B28" s="10">
        <f t="shared" si="5"/>
        <v>46127</v>
      </c>
      <c r="C28" s="55">
        <f t="shared" si="6"/>
        <v>46127</v>
      </c>
      <c r="D28" s="17" t="str">
        <f t="shared" si="0"/>
        <v/>
      </c>
      <c r="E28" s="18" t="str">
        <f t="shared" si="1"/>
        <v/>
      </c>
      <c r="F28" s="18" t="str">
        <f t="shared" si="2"/>
        <v/>
      </c>
      <c r="G28" s="14" t="str">
        <f t="shared" si="10"/>
        <v/>
      </c>
      <c r="H28" s="72"/>
      <c r="I28" s="73"/>
      <c r="J28" s="73"/>
      <c r="K28" s="74"/>
      <c r="L28" s="72"/>
      <c r="M28" s="73"/>
      <c r="N28" s="73"/>
      <c r="O28" s="74"/>
      <c r="P28" s="72"/>
      <c r="Q28" s="73"/>
      <c r="R28" s="73"/>
      <c r="S28" s="74"/>
      <c r="T28" s="72"/>
      <c r="U28" s="73"/>
      <c r="V28" s="73"/>
      <c r="W28" s="74"/>
      <c r="X28" s="72"/>
      <c r="Y28" s="70"/>
      <c r="Z28" s="70"/>
      <c r="AA28" s="121"/>
      <c r="AC28" s="68">
        <f t="shared" si="4"/>
        <v>0</v>
      </c>
    </row>
    <row r="29" spans="2:30" ht="20.100000000000001" customHeight="1">
      <c r="B29" s="10">
        <f t="shared" si="5"/>
        <v>46128</v>
      </c>
      <c r="C29" s="55">
        <f t="shared" si="6"/>
        <v>46128</v>
      </c>
      <c r="D29" s="17" t="str">
        <f t="shared" si="0"/>
        <v/>
      </c>
      <c r="E29" s="18" t="str">
        <f t="shared" si="1"/>
        <v/>
      </c>
      <c r="F29" s="18" t="str">
        <f t="shared" si="2"/>
        <v/>
      </c>
      <c r="G29" s="14" t="str">
        <f t="shared" si="10"/>
        <v/>
      </c>
      <c r="H29" s="72"/>
      <c r="I29" s="73"/>
      <c r="J29" s="73"/>
      <c r="K29" s="74"/>
      <c r="L29" s="72"/>
      <c r="M29" s="73"/>
      <c r="N29" s="73"/>
      <c r="O29" s="74"/>
      <c r="P29" s="72"/>
      <c r="Q29" s="73"/>
      <c r="R29" s="73"/>
      <c r="S29" s="74"/>
      <c r="T29" s="72"/>
      <c r="U29" s="73"/>
      <c r="V29" s="73"/>
      <c r="W29" s="74"/>
      <c r="X29" s="72"/>
      <c r="Y29" s="70"/>
      <c r="Z29" s="70"/>
      <c r="AA29" s="121"/>
      <c r="AC29" s="68">
        <f t="shared" si="4"/>
        <v>0</v>
      </c>
    </row>
    <row r="30" spans="2:30" ht="20.100000000000001" customHeight="1">
      <c r="B30" s="10">
        <f t="shared" si="5"/>
        <v>46129</v>
      </c>
      <c r="C30" s="55">
        <f t="shared" si="6"/>
        <v>46129</v>
      </c>
      <c r="D30" s="17">
        <f t="shared" si="0"/>
        <v>0.375</v>
      </c>
      <c r="E30" s="18">
        <f t="shared" si="1"/>
        <v>0.71875</v>
      </c>
      <c r="F30" s="18">
        <f t="shared" si="2"/>
        <v>2.083333333333337E-2</v>
      </c>
      <c r="G30" s="14">
        <f t="shared" si="10"/>
        <v>0.32291666666666663</v>
      </c>
      <c r="H30" s="72">
        <v>0.375</v>
      </c>
      <c r="I30" s="73">
        <v>0.5</v>
      </c>
      <c r="J30" s="73">
        <v>0.52083333333333337</v>
      </c>
      <c r="K30" s="74">
        <v>0.71875</v>
      </c>
      <c r="L30" s="72"/>
      <c r="M30" s="73"/>
      <c r="N30" s="73"/>
      <c r="O30" s="74"/>
      <c r="P30" s="72"/>
      <c r="Q30" s="73"/>
      <c r="R30" s="73"/>
      <c r="S30" s="74"/>
      <c r="T30" s="72"/>
      <c r="U30" s="73"/>
      <c r="V30" s="73"/>
      <c r="W30" s="74"/>
      <c r="X30" s="72"/>
      <c r="Y30" s="70"/>
      <c r="Z30" s="70"/>
      <c r="AA30" s="121"/>
      <c r="AC30" s="68">
        <f t="shared" si="4"/>
        <v>0.32291666666666663</v>
      </c>
    </row>
    <row r="31" spans="2:30" ht="20.100000000000001" customHeight="1">
      <c r="B31" s="10">
        <f t="shared" si="5"/>
        <v>46130</v>
      </c>
      <c r="C31" s="55">
        <f t="shared" si="6"/>
        <v>46130</v>
      </c>
      <c r="D31" s="17" t="str">
        <f t="shared" si="0"/>
        <v/>
      </c>
      <c r="E31" s="18" t="str">
        <f t="shared" si="1"/>
        <v/>
      </c>
      <c r="F31" s="18" t="str">
        <f t="shared" si="2"/>
        <v/>
      </c>
      <c r="G31" s="14" t="str">
        <f t="shared" si="10"/>
        <v/>
      </c>
      <c r="H31" s="72"/>
      <c r="I31" s="73"/>
      <c r="J31" s="73"/>
      <c r="K31" s="74"/>
      <c r="L31" s="72"/>
      <c r="M31" s="73"/>
      <c r="N31" s="73"/>
      <c r="O31" s="74"/>
      <c r="P31" s="72"/>
      <c r="Q31" s="73"/>
      <c r="R31" s="73"/>
      <c r="S31" s="74"/>
      <c r="T31" s="72"/>
      <c r="U31" s="73"/>
      <c r="V31" s="73"/>
      <c r="W31" s="74"/>
      <c r="X31" s="72"/>
      <c r="Y31" s="70"/>
      <c r="Z31" s="70"/>
      <c r="AA31" s="121"/>
      <c r="AC31" s="68">
        <f t="shared" si="4"/>
        <v>0.32291666666666663</v>
      </c>
    </row>
    <row r="32" spans="2:30" ht="20.100000000000001" customHeight="1">
      <c r="B32" s="10">
        <f t="shared" si="5"/>
        <v>46131</v>
      </c>
      <c r="C32" s="55">
        <f t="shared" si="6"/>
        <v>46131</v>
      </c>
      <c r="D32" s="17" t="str">
        <f t="shared" si="0"/>
        <v/>
      </c>
      <c r="E32" s="18" t="str">
        <f t="shared" si="1"/>
        <v/>
      </c>
      <c r="F32" s="18" t="str">
        <f t="shared" si="2"/>
        <v/>
      </c>
      <c r="G32" s="14" t="str">
        <f t="shared" si="10"/>
        <v/>
      </c>
      <c r="H32" s="72"/>
      <c r="I32" s="73"/>
      <c r="J32" s="73"/>
      <c r="K32" s="74"/>
      <c r="L32" s="72"/>
      <c r="M32" s="73"/>
      <c r="N32" s="73"/>
      <c r="O32" s="74"/>
      <c r="P32" s="72"/>
      <c r="Q32" s="73"/>
      <c r="R32" s="73"/>
      <c r="S32" s="74"/>
      <c r="T32" s="72"/>
      <c r="U32" s="73"/>
      <c r="V32" s="73"/>
      <c r="W32" s="74"/>
      <c r="X32" s="72"/>
      <c r="Y32" s="70"/>
      <c r="Z32" s="70"/>
      <c r="AA32" s="121"/>
      <c r="AC32" s="68">
        <f t="shared" si="4"/>
        <v>0</v>
      </c>
    </row>
    <row r="33" spans="2:29" ht="20.100000000000001" customHeight="1">
      <c r="B33" s="10">
        <f t="shared" si="5"/>
        <v>46132</v>
      </c>
      <c r="C33" s="55">
        <f t="shared" si="6"/>
        <v>46132</v>
      </c>
      <c r="D33" s="17" t="str">
        <f t="shared" si="0"/>
        <v/>
      </c>
      <c r="E33" s="18" t="str">
        <f t="shared" si="1"/>
        <v/>
      </c>
      <c r="F33" s="18" t="str">
        <f t="shared" si="2"/>
        <v/>
      </c>
      <c r="G33" s="14" t="str">
        <f t="shared" si="10"/>
        <v/>
      </c>
      <c r="H33" s="72"/>
      <c r="I33" s="73"/>
      <c r="J33" s="73"/>
      <c r="K33" s="74"/>
      <c r="L33" s="72"/>
      <c r="M33" s="73"/>
      <c r="N33" s="73"/>
      <c r="O33" s="74"/>
      <c r="P33" s="72"/>
      <c r="Q33" s="73"/>
      <c r="R33" s="73"/>
      <c r="S33" s="74"/>
      <c r="T33" s="72"/>
      <c r="U33" s="73"/>
      <c r="V33" s="73"/>
      <c r="W33" s="74"/>
      <c r="X33" s="72"/>
      <c r="Y33" s="70"/>
      <c r="Z33" s="70"/>
      <c r="AA33" s="121"/>
      <c r="AC33" s="68">
        <f t="shared" si="4"/>
        <v>0</v>
      </c>
    </row>
    <row r="34" spans="2:29" ht="20.100000000000001" customHeight="1">
      <c r="B34" s="10">
        <f t="shared" si="5"/>
        <v>46133</v>
      </c>
      <c r="C34" s="55">
        <f t="shared" si="6"/>
        <v>46133</v>
      </c>
      <c r="D34" s="17" t="str">
        <f t="shared" si="0"/>
        <v/>
      </c>
      <c r="E34" s="18" t="str">
        <f t="shared" si="1"/>
        <v/>
      </c>
      <c r="F34" s="18" t="str">
        <f t="shared" si="2"/>
        <v/>
      </c>
      <c r="G34" s="14" t="str">
        <f t="shared" si="10"/>
        <v/>
      </c>
      <c r="H34" s="72"/>
      <c r="I34" s="73"/>
      <c r="J34" s="73"/>
      <c r="K34" s="74"/>
      <c r="L34" s="72"/>
      <c r="M34" s="73"/>
      <c r="N34" s="73"/>
      <c r="O34" s="74"/>
      <c r="P34" s="72"/>
      <c r="Q34" s="73"/>
      <c r="R34" s="73"/>
      <c r="S34" s="74"/>
      <c r="T34" s="72"/>
      <c r="U34" s="73"/>
      <c r="V34" s="73"/>
      <c r="W34" s="74"/>
      <c r="X34" s="72"/>
      <c r="Y34" s="70"/>
      <c r="Z34" s="70"/>
      <c r="AA34" s="121"/>
      <c r="AC34" s="68">
        <f t="shared" si="4"/>
        <v>0</v>
      </c>
    </row>
    <row r="35" spans="2:29" ht="20.100000000000001" customHeight="1">
      <c r="B35" s="10">
        <f t="shared" si="5"/>
        <v>46134</v>
      </c>
      <c r="C35" s="55">
        <f t="shared" si="6"/>
        <v>46134</v>
      </c>
      <c r="D35" s="17" t="str">
        <f t="shared" si="0"/>
        <v/>
      </c>
      <c r="E35" s="18" t="str">
        <f t="shared" si="1"/>
        <v/>
      </c>
      <c r="F35" s="18" t="str">
        <f t="shared" si="2"/>
        <v/>
      </c>
      <c r="G35" s="14" t="str">
        <f t="shared" si="10"/>
        <v/>
      </c>
      <c r="H35" s="72"/>
      <c r="I35" s="73"/>
      <c r="J35" s="73"/>
      <c r="K35" s="74"/>
      <c r="L35" s="72"/>
      <c r="M35" s="73"/>
      <c r="N35" s="73"/>
      <c r="O35" s="74"/>
      <c r="P35" s="72"/>
      <c r="Q35" s="73"/>
      <c r="R35" s="73"/>
      <c r="S35" s="74"/>
      <c r="T35" s="72"/>
      <c r="U35" s="73"/>
      <c r="V35" s="73"/>
      <c r="W35" s="74"/>
      <c r="X35" s="72"/>
      <c r="Y35" s="70"/>
      <c r="Z35" s="70"/>
      <c r="AA35" s="121"/>
      <c r="AC35" s="68">
        <f t="shared" si="4"/>
        <v>0</v>
      </c>
    </row>
    <row r="36" spans="2:29" ht="20.100000000000001" customHeight="1">
      <c r="B36" s="10">
        <f t="shared" si="5"/>
        <v>46135</v>
      </c>
      <c r="C36" s="55">
        <f t="shared" si="6"/>
        <v>46135</v>
      </c>
      <c r="D36" s="17" t="str">
        <f t="shared" si="0"/>
        <v/>
      </c>
      <c r="E36" s="18" t="str">
        <f t="shared" si="1"/>
        <v/>
      </c>
      <c r="F36" s="18" t="str">
        <f t="shared" si="2"/>
        <v/>
      </c>
      <c r="G36" s="14" t="str">
        <f t="shared" si="10"/>
        <v/>
      </c>
      <c r="H36" s="72"/>
      <c r="I36" s="73"/>
      <c r="J36" s="73"/>
      <c r="K36" s="74"/>
      <c r="L36" s="72"/>
      <c r="M36" s="73"/>
      <c r="N36" s="73"/>
      <c r="O36" s="74"/>
      <c r="P36" s="72"/>
      <c r="Q36" s="73"/>
      <c r="R36" s="73"/>
      <c r="S36" s="74"/>
      <c r="T36" s="72"/>
      <c r="U36" s="73"/>
      <c r="V36" s="73"/>
      <c r="W36" s="74"/>
      <c r="X36" s="72"/>
      <c r="Y36" s="70"/>
      <c r="Z36" s="70"/>
      <c r="AA36" s="121"/>
      <c r="AC36" s="68">
        <f t="shared" si="4"/>
        <v>0</v>
      </c>
    </row>
    <row r="37" spans="2:29" ht="20.100000000000001" customHeight="1">
      <c r="B37" s="10">
        <f t="shared" si="5"/>
        <v>46136</v>
      </c>
      <c r="C37" s="55">
        <f t="shared" si="6"/>
        <v>46136</v>
      </c>
      <c r="D37" s="17" t="str">
        <f t="shared" si="0"/>
        <v/>
      </c>
      <c r="E37" s="18" t="str">
        <f t="shared" si="1"/>
        <v/>
      </c>
      <c r="F37" s="18" t="str">
        <f t="shared" si="2"/>
        <v/>
      </c>
      <c r="G37" s="14" t="str">
        <f t="shared" si="10"/>
        <v/>
      </c>
      <c r="H37" s="72"/>
      <c r="I37" s="73"/>
      <c r="J37" s="73"/>
      <c r="K37" s="74"/>
      <c r="L37" s="72"/>
      <c r="M37" s="73"/>
      <c r="N37" s="73"/>
      <c r="O37" s="74"/>
      <c r="P37" s="72"/>
      <c r="Q37" s="73"/>
      <c r="R37" s="73"/>
      <c r="S37" s="74"/>
      <c r="T37" s="72"/>
      <c r="U37" s="73"/>
      <c r="V37" s="73"/>
      <c r="W37" s="74"/>
      <c r="X37" s="72"/>
      <c r="Y37" s="70"/>
      <c r="Z37" s="70"/>
      <c r="AA37" s="121"/>
      <c r="AC37" s="68">
        <f t="shared" si="4"/>
        <v>0</v>
      </c>
    </row>
    <row r="38" spans="2:29" ht="20.100000000000001" customHeight="1">
      <c r="B38" s="10">
        <f t="shared" si="5"/>
        <v>46137</v>
      </c>
      <c r="C38" s="55">
        <f t="shared" si="6"/>
        <v>46137</v>
      </c>
      <c r="D38" s="17" t="str">
        <f t="shared" si="0"/>
        <v/>
      </c>
      <c r="E38" s="18" t="str">
        <f t="shared" si="1"/>
        <v/>
      </c>
      <c r="F38" s="18" t="str">
        <f t="shared" si="2"/>
        <v/>
      </c>
      <c r="G38" s="14" t="str">
        <f t="shared" si="10"/>
        <v/>
      </c>
      <c r="H38" s="72"/>
      <c r="I38" s="73"/>
      <c r="J38" s="73"/>
      <c r="K38" s="74"/>
      <c r="L38" s="72"/>
      <c r="M38" s="73"/>
      <c r="N38" s="73"/>
      <c r="O38" s="74"/>
      <c r="P38" s="72"/>
      <c r="Q38" s="73"/>
      <c r="R38" s="73"/>
      <c r="S38" s="74"/>
      <c r="T38" s="72"/>
      <c r="U38" s="73"/>
      <c r="V38" s="73"/>
      <c r="W38" s="74"/>
      <c r="X38" s="72"/>
      <c r="Y38" s="70"/>
      <c r="Z38" s="70"/>
      <c r="AA38" s="121"/>
      <c r="AC38" s="68">
        <f t="shared" si="4"/>
        <v>0</v>
      </c>
    </row>
    <row r="39" spans="2:29" ht="20.100000000000001" customHeight="1">
      <c r="B39" s="10">
        <f t="shared" si="5"/>
        <v>46138</v>
      </c>
      <c r="C39" s="55">
        <f t="shared" si="6"/>
        <v>46138</v>
      </c>
      <c r="D39" s="17" t="str">
        <f t="shared" si="0"/>
        <v/>
      </c>
      <c r="E39" s="18" t="str">
        <f t="shared" si="1"/>
        <v/>
      </c>
      <c r="F39" s="18" t="str">
        <f t="shared" si="2"/>
        <v/>
      </c>
      <c r="G39" s="14" t="str">
        <f t="shared" si="10"/>
        <v/>
      </c>
      <c r="H39" s="72"/>
      <c r="I39" s="73"/>
      <c r="J39" s="73"/>
      <c r="K39" s="74"/>
      <c r="L39" s="72"/>
      <c r="M39" s="73"/>
      <c r="N39" s="73"/>
      <c r="O39" s="74"/>
      <c r="P39" s="72"/>
      <c r="Q39" s="73"/>
      <c r="R39" s="73"/>
      <c r="S39" s="74"/>
      <c r="T39" s="72"/>
      <c r="U39" s="73"/>
      <c r="V39" s="73"/>
      <c r="W39" s="74"/>
      <c r="X39" s="72"/>
      <c r="Y39" s="70"/>
      <c r="Z39" s="70"/>
      <c r="AA39" s="121"/>
      <c r="AC39" s="68">
        <f t="shared" si="4"/>
        <v>0</v>
      </c>
    </row>
    <row r="40" spans="2:29" ht="20.100000000000001" customHeight="1">
      <c r="B40" s="10">
        <f t="shared" si="5"/>
        <v>46139</v>
      </c>
      <c r="C40" s="55">
        <f t="shared" si="6"/>
        <v>46139</v>
      </c>
      <c r="D40" s="17" t="str">
        <f t="shared" si="0"/>
        <v/>
      </c>
      <c r="E40" s="18" t="str">
        <f t="shared" si="1"/>
        <v/>
      </c>
      <c r="F40" s="18" t="str">
        <f t="shared" si="2"/>
        <v/>
      </c>
      <c r="G40" s="14" t="str">
        <f t="shared" si="10"/>
        <v/>
      </c>
      <c r="H40" s="72"/>
      <c r="I40" s="73"/>
      <c r="J40" s="73"/>
      <c r="K40" s="74"/>
      <c r="L40" s="72"/>
      <c r="M40" s="73"/>
      <c r="N40" s="73"/>
      <c r="O40" s="74"/>
      <c r="P40" s="72"/>
      <c r="Q40" s="73"/>
      <c r="R40" s="73"/>
      <c r="S40" s="74"/>
      <c r="T40" s="72"/>
      <c r="U40" s="73"/>
      <c r="V40" s="73"/>
      <c r="W40" s="74"/>
      <c r="X40" s="72"/>
      <c r="Y40" s="70"/>
      <c r="Z40" s="70"/>
      <c r="AA40" s="121"/>
      <c r="AC40" s="68">
        <f t="shared" si="4"/>
        <v>0</v>
      </c>
    </row>
    <row r="41" spans="2:29" ht="20.100000000000001" customHeight="1">
      <c r="B41" s="10">
        <f t="shared" si="5"/>
        <v>46140</v>
      </c>
      <c r="C41" s="55">
        <f t="shared" si="6"/>
        <v>46140</v>
      </c>
      <c r="D41" s="17" t="str">
        <f t="shared" si="0"/>
        <v/>
      </c>
      <c r="E41" s="18" t="str">
        <f t="shared" si="1"/>
        <v/>
      </c>
      <c r="F41" s="18" t="str">
        <f t="shared" si="2"/>
        <v/>
      </c>
      <c r="G41" s="14" t="str">
        <f t="shared" si="10"/>
        <v/>
      </c>
      <c r="H41" s="72"/>
      <c r="I41" s="73"/>
      <c r="J41" s="73"/>
      <c r="K41" s="74"/>
      <c r="L41" s="72"/>
      <c r="M41" s="73"/>
      <c r="N41" s="73"/>
      <c r="O41" s="74"/>
      <c r="P41" s="72"/>
      <c r="Q41" s="73"/>
      <c r="R41" s="73"/>
      <c r="S41" s="74"/>
      <c r="T41" s="72"/>
      <c r="U41" s="73"/>
      <c r="V41" s="73"/>
      <c r="W41" s="74"/>
      <c r="X41" s="72"/>
      <c r="Y41" s="70"/>
      <c r="Z41" s="70"/>
      <c r="AA41" s="121"/>
      <c r="AC41" s="68">
        <f t="shared" si="4"/>
        <v>0</v>
      </c>
    </row>
    <row r="42" spans="2:29" ht="20.100000000000001" customHeight="1">
      <c r="B42" s="10">
        <f>IF(B41="","",IF(DAY(B41+1)=1,"",B41+1))</f>
        <v>46141</v>
      </c>
      <c r="C42" s="56">
        <f t="shared" si="6"/>
        <v>46141</v>
      </c>
      <c r="D42" s="19" t="str">
        <f t="shared" si="0"/>
        <v/>
      </c>
      <c r="E42" s="20" t="str">
        <f t="shared" si="1"/>
        <v/>
      </c>
      <c r="F42" s="20" t="str">
        <f t="shared" si="2"/>
        <v/>
      </c>
      <c r="G42" s="15" t="str">
        <f t="shared" si="10"/>
        <v/>
      </c>
      <c r="H42" s="72"/>
      <c r="I42" s="73"/>
      <c r="J42" s="73"/>
      <c r="K42" s="74"/>
      <c r="L42" s="72"/>
      <c r="M42" s="73"/>
      <c r="N42" s="73"/>
      <c r="O42" s="74"/>
      <c r="P42" s="72"/>
      <c r="Q42" s="73"/>
      <c r="R42" s="73"/>
      <c r="S42" s="74"/>
      <c r="T42" s="72"/>
      <c r="U42" s="73"/>
      <c r="V42" s="73"/>
      <c r="W42" s="74"/>
      <c r="X42" s="72"/>
      <c r="Y42" s="73"/>
      <c r="Z42" s="73"/>
      <c r="AA42" s="122"/>
      <c r="AC42" s="68">
        <f t="shared" si="4"/>
        <v>0</v>
      </c>
    </row>
    <row r="43" spans="2:29" ht="20.100000000000001" customHeight="1">
      <c r="B43" s="10">
        <f t="shared" ref="B43:B44" si="11">IF(B42="","",IF(DAY(B42+1)=1,"",B42+1))</f>
        <v>46142</v>
      </c>
      <c r="C43" s="55">
        <f t="shared" si="6"/>
        <v>46142</v>
      </c>
      <c r="D43" s="19" t="str">
        <f t="shared" si="0"/>
        <v/>
      </c>
      <c r="E43" s="20" t="str">
        <f t="shared" si="1"/>
        <v/>
      </c>
      <c r="F43" s="20" t="str">
        <f t="shared" si="2"/>
        <v/>
      </c>
      <c r="G43" s="15" t="str">
        <f t="shared" si="10"/>
        <v/>
      </c>
      <c r="H43" s="72"/>
      <c r="I43" s="73"/>
      <c r="J43" s="73"/>
      <c r="K43" s="74"/>
      <c r="L43" s="72"/>
      <c r="M43" s="73"/>
      <c r="N43" s="73"/>
      <c r="O43" s="74"/>
      <c r="P43" s="72"/>
      <c r="Q43" s="73"/>
      <c r="R43" s="73"/>
      <c r="S43" s="74"/>
      <c r="T43" s="72"/>
      <c r="U43" s="73"/>
      <c r="V43" s="73"/>
      <c r="W43" s="74"/>
      <c r="X43" s="72"/>
      <c r="Y43" s="73"/>
      <c r="Z43" s="73"/>
      <c r="AA43" s="122"/>
      <c r="AC43" s="68">
        <f t="shared" si="4"/>
        <v>0</v>
      </c>
    </row>
    <row r="44" spans="2:29" ht="20.100000000000001" customHeight="1" thickBot="1">
      <c r="B44" s="11" t="str">
        <f t="shared" si="11"/>
        <v/>
      </c>
      <c r="C44" s="57" t="str">
        <f t="shared" si="6"/>
        <v/>
      </c>
      <c r="D44" s="21" t="str">
        <f t="shared" si="0"/>
        <v/>
      </c>
      <c r="E44" s="22" t="str">
        <f t="shared" si="1"/>
        <v/>
      </c>
      <c r="F44" s="22" t="str">
        <f t="shared" si="2"/>
        <v/>
      </c>
      <c r="G44" s="16" t="str">
        <f t="shared" si="10"/>
        <v/>
      </c>
      <c r="H44" s="75"/>
      <c r="I44" s="76"/>
      <c r="J44" s="76"/>
      <c r="K44" s="77"/>
      <c r="L44" s="75"/>
      <c r="M44" s="76"/>
      <c r="N44" s="76"/>
      <c r="O44" s="77"/>
      <c r="P44" s="75"/>
      <c r="Q44" s="76"/>
      <c r="R44" s="76"/>
      <c r="S44" s="77"/>
      <c r="T44" s="75"/>
      <c r="U44" s="76"/>
      <c r="V44" s="76"/>
      <c r="W44" s="77"/>
      <c r="X44" s="75"/>
      <c r="Y44" s="76"/>
      <c r="Z44" s="76"/>
      <c r="AA44" s="123"/>
      <c r="AC44" s="68"/>
    </row>
    <row r="45" spans="2:29" ht="20.100000000000001" customHeight="1" thickBot="1">
      <c r="B45" s="211" t="s">
        <v>48</v>
      </c>
      <c r="C45" s="212"/>
      <c r="D45" s="212"/>
      <c r="E45" s="212"/>
      <c r="F45" s="213"/>
      <c r="G45" s="124">
        <f t="shared" ref="G45" si="12">SUM(G14:G44)</f>
        <v>1.1770833333333335</v>
      </c>
      <c r="H45" s="208">
        <f>SUM(K14:K44)-SUM(H14:H44)-(SUM(J14:J44)-SUM(I14:I44))</f>
        <v>0.57291666666666663</v>
      </c>
      <c r="I45" s="209"/>
      <c r="J45" s="209"/>
      <c r="K45" s="210"/>
      <c r="L45" s="208">
        <f>SUM(O14:O44)-SUM(L14:L44)-(SUM(N14:N44)-SUM(M14:M44))</f>
        <v>0.31250000000000022</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0.29166666666666674</v>
      </c>
      <c r="Y45" s="209"/>
      <c r="Z45" s="209"/>
      <c r="AA45" s="226"/>
    </row>
    <row r="46" spans="2:29" ht="18.75" customHeight="1">
      <c r="B46" s="2"/>
      <c r="C46" s="6"/>
      <c r="D46" s="6"/>
      <c r="E46" s="2"/>
      <c r="F46" s="2"/>
      <c r="G46" s="125"/>
    </row>
    <row r="47" spans="2: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2: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187" t="s">
        <v>163</v>
      </c>
      <c r="D55" s="184"/>
      <c r="E55" s="184"/>
      <c r="F55" s="184"/>
      <c r="G55" s="184"/>
      <c r="H55" s="184"/>
      <c r="I55" s="184"/>
      <c r="J55" s="184"/>
      <c r="K55" s="184"/>
      <c r="L55" s="184"/>
      <c r="M55" s="184"/>
      <c r="N55" s="184"/>
      <c r="O55" s="184"/>
      <c r="P55" s="184"/>
      <c r="Q55" s="184"/>
      <c r="R55" s="184"/>
      <c r="S55" s="184"/>
      <c r="T55" s="184"/>
      <c r="U55" s="184"/>
      <c r="V55" s="184"/>
      <c r="W55" s="184"/>
      <c r="X55" s="185"/>
      <c r="Z55" s="191"/>
      <c r="AA55" s="191"/>
    </row>
    <row r="56" spans="3:27">
      <c r="C56" s="186"/>
      <c r="D56" s="184"/>
      <c r="E56" s="184"/>
      <c r="F56" s="184"/>
      <c r="G56" s="184"/>
      <c r="H56" s="184"/>
      <c r="I56" s="184"/>
      <c r="J56" s="184"/>
      <c r="K56" s="184"/>
      <c r="L56" s="184"/>
      <c r="M56" s="184"/>
      <c r="N56" s="184"/>
      <c r="O56" s="184"/>
      <c r="P56" s="184"/>
      <c r="Q56" s="184"/>
      <c r="R56" s="184"/>
      <c r="S56" s="184"/>
      <c r="T56" s="184"/>
      <c r="U56" s="184"/>
      <c r="V56" s="184"/>
      <c r="W56" s="184"/>
      <c r="X56" s="185"/>
    </row>
    <row r="57" spans="3:27">
      <c r="C57" s="186"/>
      <c r="D57" s="184"/>
      <c r="E57" s="184"/>
      <c r="F57" s="184"/>
      <c r="G57" s="184"/>
      <c r="H57" s="184"/>
      <c r="I57" s="184"/>
      <c r="J57" s="184"/>
      <c r="K57" s="184"/>
      <c r="L57" s="184"/>
      <c r="M57" s="184"/>
      <c r="N57" s="184"/>
      <c r="O57" s="184"/>
      <c r="P57" s="184"/>
      <c r="Q57" s="184"/>
      <c r="R57" s="184"/>
      <c r="S57" s="184"/>
      <c r="T57" s="184"/>
      <c r="U57" s="184"/>
      <c r="V57" s="184"/>
      <c r="W57" s="184"/>
      <c r="X57" s="185"/>
    </row>
    <row r="58" spans="3:27">
      <c r="C58" s="186"/>
      <c r="D58" s="184"/>
      <c r="E58" s="184"/>
      <c r="F58" s="184"/>
      <c r="G58" s="184"/>
      <c r="H58" s="184"/>
      <c r="I58" s="184"/>
      <c r="J58" s="184"/>
      <c r="K58" s="184"/>
      <c r="L58" s="184"/>
      <c r="M58" s="184"/>
      <c r="N58" s="184"/>
      <c r="O58" s="184"/>
      <c r="P58" s="184"/>
      <c r="Q58" s="184"/>
      <c r="R58" s="184"/>
      <c r="S58" s="184"/>
      <c r="T58" s="184"/>
      <c r="U58" s="184"/>
      <c r="V58" s="184"/>
      <c r="W58" s="184"/>
      <c r="X58" s="185"/>
    </row>
    <row r="59" spans="3:27">
      <c r="C59" s="186"/>
      <c r="D59" s="184"/>
      <c r="E59" s="184"/>
      <c r="F59" s="184"/>
      <c r="G59" s="184"/>
      <c r="H59" s="184"/>
      <c r="I59" s="184"/>
      <c r="J59" s="184"/>
      <c r="K59" s="184"/>
      <c r="L59" s="184"/>
      <c r="M59" s="184"/>
      <c r="N59" s="184"/>
      <c r="O59" s="184"/>
      <c r="P59" s="184"/>
      <c r="Q59" s="184"/>
      <c r="R59" s="184"/>
      <c r="S59" s="184"/>
      <c r="T59" s="184"/>
      <c r="U59" s="184"/>
      <c r="V59" s="184"/>
      <c r="W59" s="184"/>
      <c r="X59" s="185"/>
    </row>
    <row r="60" spans="3:27">
      <c r="C60" s="186"/>
      <c r="D60" s="184"/>
      <c r="E60" s="184"/>
      <c r="F60" s="184"/>
      <c r="G60" s="184"/>
      <c r="H60" s="184"/>
      <c r="I60" s="184"/>
      <c r="J60" s="184"/>
      <c r="K60" s="184"/>
      <c r="L60" s="184"/>
      <c r="M60" s="184"/>
      <c r="N60" s="184"/>
      <c r="O60" s="184"/>
      <c r="P60" s="184"/>
      <c r="Q60" s="184"/>
      <c r="R60" s="184"/>
      <c r="S60" s="184"/>
      <c r="T60" s="184"/>
      <c r="U60" s="184"/>
      <c r="V60" s="184"/>
      <c r="W60" s="184"/>
      <c r="X60" s="185"/>
    </row>
    <row r="61" spans="3:27" ht="9" customHeight="1">
      <c r="C61" s="188"/>
      <c r="D61" s="189"/>
      <c r="E61" s="189"/>
      <c r="F61" s="189"/>
      <c r="G61" s="189"/>
      <c r="H61" s="189"/>
      <c r="I61" s="189"/>
      <c r="J61" s="189"/>
      <c r="K61" s="189"/>
      <c r="L61" s="189"/>
      <c r="M61" s="189"/>
      <c r="N61" s="189"/>
      <c r="O61" s="189"/>
      <c r="P61" s="189"/>
      <c r="Q61" s="189"/>
      <c r="R61" s="189"/>
      <c r="S61" s="189"/>
      <c r="T61" s="189"/>
      <c r="U61" s="189"/>
      <c r="V61" s="189"/>
      <c r="W61" s="189"/>
      <c r="X61" s="190"/>
    </row>
  </sheetData>
  <sheetProtection sheet="1" objects="1" scenarios="1"/>
  <mergeCells count="51">
    <mergeCell ref="B8:B13"/>
    <mergeCell ref="C8:C13"/>
    <mergeCell ref="F8:F13"/>
    <mergeCell ref="G8:G13"/>
    <mergeCell ref="H8:AA8"/>
    <mergeCell ref="D8:E12"/>
    <mergeCell ref="H11:K11"/>
    <mergeCell ref="L11:O11"/>
    <mergeCell ref="P11:S11"/>
    <mergeCell ref="T11:W11"/>
    <mergeCell ref="T9:W9"/>
    <mergeCell ref="P9:S9"/>
    <mergeCell ref="H45:K45"/>
    <mergeCell ref="L45:O45"/>
    <mergeCell ref="B2:AA2"/>
    <mergeCell ref="B3:C3"/>
    <mergeCell ref="B4:C4"/>
    <mergeCell ref="V3:W3"/>
    <mergeCell ref="V4:W4"/>
    <mergeCell ref="X3:AA3"/>
    <mergeCell ref="X4:AA4"/>
    <mergeCell ref="B5:C5"/>
    <mergeCell ref="X5:AA5"/>
    <mergeCell ref="V5:W5"/>
    <mergeCell ref="H10:K10"/>
    <mergeCell ref="L10:O10"/>
    <mergeCell ref="T12:W12"/>
    <mergeCell ref="X45:AA45"/>
    <mergeCell ref="X9:AA9"/>
    <mergeCell ref="X10:AA10"/>
    <mergeCell ref="X11:AA11"/>
    <mergeCell ref="X12:AA12"/>
    <mergeCell ref="Z49:AA51"/>
    <mergeCell ref="D50:X50"/>
    <mergeCell ref="P10:S10"/>
    <mergeCell ref="T10:W10"/>
    <mergeCell ref="H12:K12"/>
    <mergeCell ref="L12:O12"/>
    <mergeCell ref="L9:O9"/>
    <mergeCell ref="P12:S12"/>
    <mergeCell ref="P45:S45"/>
    <mergeCell ref="T45:W45"/>
    <mergeCell ref="H9:K9"/>
    <mergeCell ref="B45:F45"/>
    <mergeCell ref="D49:X49"/>
    <mergeCell ref="D53:X53"/>
    <mergeCell ref="C54:X54"/>
    <mergeCell ref="C55:X61"/>
    <mergeCell ref="Z52:AA55"/>
    <mergeCell ref="D51:X51"/>
    <mergeCell ref="D52:X52"/>
  </mergeCells>
  <phoneticPr fontId="1"/>
  <conditionalFormatting sqref="B14:AA44">
    <cfRule type="expression" dxfId="100" priority="6">
      <formula>MATCH($B14,祝日,0)&gt;0</formula>
    </cfRule>
    <cfRule type="expression" dxfId="99" priority="7">
      <formula>WEEKDAY($B14)=1</formula>
    </cfRule>
    <cfRule type="expression" dxfId="98" priority="8">
      <formula>WEEKDAY($B14)=7</formula>
    </cfRule>
  </conditionalFormatting>
  <conditionalFormatting sqref="B42:AA44">
    <cfRule type="expression" dxfId="97" priority="5">
      <formula>$B42=""</formula>
    </cfRule>
  </conditionalFormatting>
  <conditionalFormatting sqref="F14:F44">
    <cfRule type="expression" dxfId="96" priority="4">
      <formula>AND(G14&gt;TIME(6,0,0),F14&lt;TIME(0,45,0),G14&lt;&gt;"")=TRUE</formula>
    </cfRule>
  </conditionalFormatting>
  <conditionalFormatting sqref="G14:G44">
    <cfRule type="expression" dxfId="95" priority="1">
      <formula>AC14&gt;(1+TIME(6,0,0))</formula>
    </cfRule>
    <cfRule type="expression" dxfId="94" priority="3">
      <formula>AND(G14&gt;TIME(7,45,0),G14&lt;&gt;"")</formula>
    </cfRule>
  </conditionalFormatting>
  <dataValidations count="2">
    <dataValidation type="list" allowBlank="1" showInputMessage="1" showErrorMessage="1" sqref="P10:R10 T10:V10 H10:J10 L10:N10 X10:Z10" xr:uid="{00000000-0002-0000-0100-000000000000}">
      <formula1>業務区分</formula1>
    </dataValidation>
    <dataValidation allowBlank="1" showInputMessage="1" sqref="H12:J13 L12:N13 P12:R13 T12:V13 X12:Z12" xr:uid="{00000000-0002-0000-0100-000001000000}"/>
  </dataValidations>
  <printOptions horizontalCentered="1"/>
  <pageMargins left="0.23622047244094491" right="0.23622047244094491" top="0.74803149606299213" bottom="0.74803149606299213" header="0.31496062992125984" footer="0.31496062992125984"/>
  <pageSetup paperSize="9" scale="65"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
        <v>113</v>
      </c>
      <c r="Y3" s="261"/>
      <c r="Z3" s="261"/>
      <c r="AA3" s="261"/>
      <c r="AB3" s="12"/>
    </row>
    <row r="4" spans="2:29" ht="30" customHeight="1">
      <c r="B4" s="216">
        <v>2026</v>
      </c>
      <c r="C4" s="216"/>
      <c r="D4" s="1" t="s">
        <v>38</v>
      </c>
      <c r="E4" s="12"/>
      <c r="F4" s="12"/>
      <c r="G4" s="12"/>
      <c r="H4" s="12"/>
      <c r="I4" s="12"/>
      <c r="J4" s="12"/>
      <c r="K4" s="12"/>
      <c r="L4" s="12"/>
      <c r="M4" s="12"/>
      <c r="N4" s="12"/>
      <c r="O4" s="12"/>
      <c r="P4" s="12"/>
      <c r="Q4" s="12"/>
      <c r="R4" s="12"/>
      <c r="S4" s="12"/>
      <c r="T4" s="12"/>
      <c r="U4" s="12"/>
      <c r="V4" s="218" t="s">
        <v>111</v>
      </c>
      <c r="W4" s="219"/>
      <c r="X4" s="262" t="s">
        <v>159</v>
      </c>
      <c r="Y4" s="262"/>
      <c r="Z4" s="262"/>
      <c r="AA4" s="262"/>
      <c r="AB4" s="12"/>
    </row>
    <row r="5" spans="2:29" ht="30" customHeight="1" thickBot="1">
      <c r="B5" s="222">
        <v>4</v>
      </c>
      <c r="C5" s="222"/>
      <c r="D5" s="7" t="s">
        <v>37</v>
      </c>
      <c r="E5" s="5"/>
      <c r="F5" s="5"/>
      <c r="G5" s="5"/>
      <c r="H5" s="1"/>
      <c r="I5" s="1"/>
      <c r="J5" s="1"/>
      <c r="K5" s="1"/>
      <c r="L5" s="1"/>
      <c r="M5" s="1"/>
      <c r="N5" s="1"/>
      <c r="O5" s="1"/>
      <c r="P5" s="1"/>
      <c r="Q5" s="1"/>
      <c r="R5" s="1"/>
      <c r="S5" s="1"/>
      <c r="T5" s="1"/>
      <c r="U5" s="1"/>
      <c r="V5" s="219" t="s">
        <v>112</v>
      </c>
      <c r="W5" s="219"/>
      <c r="X5" s="263" t="s">
        <v>114</v>
      </c>
      <c r="Y5" s="263"/>
      <c r="Z5" s="263"/>
      <c r="AA5" s="263"/>
    </row>
    <row r="6" spans="2:29" ht="6" customHeight="1"/>
    <row r="7" spans="2:29" ht="22.5" customHeight="1" thickBot="1">
      <c r="B7" s="1"/>
    </row>
    <row r="8" spans="2:29" ht="28.5" customHeight="1">
      <c r="B8" s="227" t="s">
        <v>81</v>
      </c>
      <c r="C8" s="230" t="s">
        <v>82</v>
      </c>
      <c r="D8" s="238" t="s">
        <v>44</v>
      </c>
      <c r="E8" s="239"/>
      <c r="F8" s="233" t="s">
        <v>65</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
        <v>90</v>
      </c>
      <c r="I10" s="255"/>
      <c r="J10" s="255"/>
      <c r="K10" s="266"/>
      <c r="L10" s="254" t="s">
        <v>90</v>
      </c>
      <c r="M10" s="255"/>
      <c r="N10" s="255"/>
      <c r="O10" s="266"/>
      <c r="P10" s="254" t="s">
        <v>91</v>
      </c>
      <c r="Q10" s="255"/>
      <c r="R10" s="255"/>
      <c r="S10" s="266"/>
      <c r="T10" s="254" t="s">
        <v>90</v>
      </c>
      <c r="U10" s="255"/>
      <c r="V10" s="255"/>
      <c r="W10" s="266"/>
      <c r="X10" s="254" t="s">
        <v>90</v>
      </c>
      <c r="Y10" s="255"/>
      <c r="Z10" s="255"/>
      <c r="AA10" s="256"/>
    </row>
    <row r="11" spans="2:29" ht="19.5" customHeight="1">
      <c r="B11" s="228"/>
      <c r="C11" s="231"/>
      <c r="D11" s="240"/>
      <c r="E11" s="241"/>
      <c r="F11" s="234"/>
      <c r="G11" s="234"/>
      <c r="H11" s="251" t="s">
        <v>94</v>
      </c>
      <c r="I11" s="252"/>
      <c r="J11" s="252"/>
      <c r="K11" s="253"/>
      <c r="L11" s="251" t="s">
        <v>95</v>
      </c>
      <c r="M11" s="252"/>
      <c r="N11" s="252"/>
      <c r="O11" s="253"/>
      <c r="P11" s="251" t="s">
        <v>96</v>
      </c>
      <c r="Q11" s="252"/>
      <c r="R11" s="252"/>
      <c r="S11" s="253"/>
      <c r="T11" s="251" t="s">
        <v>96</v>
      </c>
      <c r="U11" s="252"/>
      <c r="V11" s="252"/>
      <c r="W11" s="253"/>
      <c r="X11" s="251" t="s">
        <v>94</v>
      </c>
      <c r="Y11" s="252"/>
      <c r="Z11" s="252"/>
      <c r="AA11" s="257"/>
    </row>
    <row r="12" spans="2:29" ht="38.25" customHeight="1">
      <c r="B12" s="228" t="s">
        <v>42</v>
      </c>
      <c r="C12" s="231" t="s">
        <v>43</v>
      </c>
      <c r="D12" s="242"/>
      <c r="E12" s="243"/>
      <c r="F12" s="234"/>
      <c r="G12" s="234" t="s">
        <v>41</v>
      </c>
      <c r="H12" s="258" t="s">
        <v>93</v>
      </c>
      <c r="I12" s="259"/>
      <c r="J12" s="259"/>
      <c r="K12" s="265"/>
      <c r="L12" s="258" t="s">
        <v>92</v>
      </c>
      <c r="M12" s="259"/>
      <c r="N12" s="259"/>
      <c r="O12" s="265"/>
      <c r="P12" s="258" t="s">
        <v>92</v>
      </c>
      <c r="Q12" s="259"/>
      <c r="R12" s="259"/>
      <c r="S12" s="265"/>
      <c r="T12" s="258" t="s">
        <v>92</v>
      </c>
      <c r="U12" s="259"/>
      <c r="V12" s="259"/>
      <c r="W12" s="265"/>
      <c r="X12" s="258" t="s">
        <v>92</v>
      </c>
      <c r="Y12" s="259"/>
      <c r="Z12" s="259"/>
      <c r="AA12" s="260"/>
    </row>
    <row r="13" spans="2:29" ht="34.5" thickBot="1">
      <c r="B13" s="229"/>
      <c r="C13" s="232"/>
      <c r="D13" s="25" t="s">
        <v>46</v>
      </c>
      <c r="E13" s="26" t="s">
        <v>47</v>
      </c>
      <c r="F13" s="235"/>
      <c r="G13" s="235"/>
      <c r="H13" s="23" t="s">
        <v>49</v>
      </c>
      <c r="I13" s="54" t="s">
        <v>67</v>
      </c>
      <c r="J13" s="54" t="s">
        <v>70</v>
      </c>
      <c r="K13" s="24" t="s">
        <v>51</v>
      </c>
      <c r="L13" s="23" t="s">
        <v>49</v>
      </c>
      <c r="M13" s="54" t="s">
        <v>69</v>
      </c>
      <c r="N13" s="54" t="s">
        <v>68</v>
      </c>
      <c r="O13" s="24" t="s">
        <v>51</v>
      </c>
      <c r="P13" s="23" t="s">
        <v>49</v>
      </c>
      <c r="Q13" s="54" t="s">
        <v>72</v>
      </c>
      <c r="R13" s="54" t="s">
        <v>73</v>
      </c>
      <c r="S13" s="24" t="s">
        <v>51</v>
      </c>
      <c r="T13" s="23" t="s">
        <v>49</v>
      </c>
      <c r="U13" s="54" t="s">
        <v>67</v>
      </c>
      <c r="V13" s="54" t="s">
        <v>68</v>
      </c>
      <c r="W13" s="24" t="s">
        <v>51</v>
      </c>
      <c r="X13" s="23" t="s">
        <v>49</v>
      </c>
      <c r="Y13" s="54" t="s">
        <v>67</v>
      </c>
      <c r="Z13" s="54" t="s">
        <v>73</v>
      </c>
      <c r="AA13" s="62" t="s">
        <v>51</v>
      </c>
    </row>
    <row r="14" spans="2:29" ht="20.100000000000001" customHeight="1">
      <c r="B14" s="9">
        <f>DATE($B$4,$B$5,1)</f>
        <v>46113</v>
      </c>
      <c r="C14" s="55">
        <f>B14</f>
        <v>46113</v>
      </c>
      <c r="D14" s="17" t="str">
        <f t="shared" ref="D14:D44" si="0">IF(MIN(H14:AA14)=0,"",MIN(H14:AA14))</f>
        <v/>
      </c>
      <c r="E14" s="18" t="str">
        <f t="shared" ref="E14:E44" si="1">IF(MAX(H14:AA14)=0,"",MAX(H14:AA14))</f>
        <v/>
      </c>
      <c r="F14" s="18" t="str">
        <f t="shared" ref="F14:F44" si="2">IFERROR(E14-D14-G14,"")</f>
        <v/>
      </c>
      <c r="G14" s="14" t="str">
        <f t="shared" ref="G14:G21"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IF(G14="",0,G14)+IF(QUOTIENT(B14-1,7)*7+1&lt;B14,AC13,)</f>
        <v>0</v>
      </c>
    </row>
    <row r="15" spans="2:29" ht="20.100000000000001" customHeight="1">
      <c r="B15" s="10">
        <f>B14+1</f>
        <v>46114</v>
      </c>
      <c r="C15" s="55">
        <f>B15</f>
        <v>46114</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3" si="4">IF(G15="",0,G15)+IF(QUOTIENT(B15-1,7)*7+1&lt;B15,AC14,)</f>
        <v>0</v>
      </c>
    </row>
    <row r="16" spans="2:29" ht="20.100000000000001" customHeight="1">
      <c r="B16" s="10">
        <f t="shared" ref="B16:B41" si="5">B15+1</f>
        <v>46115</v>
      </c>
      <c r="C16" s="55">
        <f t="shared" ref="C16:C44" si="6">B16</f>
        <v>46115</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46116</v>
      </c>
      <c r="C17" s="55">
        <f t="shared" si="6"/>
        <v>46116</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46117</v>
      </c>
      <c r="C18" s="55">
        <f t="shared" si="6"/>
        <v>46117</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46118</v>
      </c>
      <c r="C19" s="55">
        <f t="shared" si="6"/>
        <v>46118</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46119</v>
      </c>
      <c r="C20" s="55">
        <f t="shared" si="6"/>
        <v>46119</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46120</v>
      </c>
      <c r="C21" s="55">
        <f t="shared" si="6"/>
        <v>46120</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46121</v>
      </c>
      <c r="C22" s="55">
        <f t="shared" si="6"/>
        <v>46121</v>
      </c>
      <c r="D22" s="17" t="str">
        <f t="shared" si="0"/>
        <v/>
      </c>
      <c r="E22" s="18" t="str">
        <f t="shared" si="1"/>
        <v/>
      </c>
      <c r="F22" s="18" t="str">
        <f t="shared" si="2"/>
        <v/>
      </c>
      <c r="G22" s="14" t="str">
        <f t="shared" ref="G22:G44" si="7">IF(K22-H22+O22-L22+S22-P22+W22-T22+AA22-X22=0,"",K22-H22+O22-L22+S22-P22+W22-T22+AA22-X22-(J22-I22+N22-M22+R22-Q22+V22-U22+Z22-Y22))</f>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46122</v>
      </c>
      <c r="C23" s="55">
        <f t="shared" si="6"/>
        <v>46122</v>
      </c>
      <c r="D23" s="17" t="str">
        <f t="shared" si="0"/>
        <v/>
      </c>
      <c r="E23" s="18" t="str">
        <f t="shared" si="1"/>
        <v/>
      </c>
      <c r="F23" s="18" t="str">
        <f t="shared" si="2"/>
        <v/>
      </c>
      <c r="G23" s="14" t="str">
        <f t="shared" si="7"/>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46123</v>
      </c>
      <c r="C24" s="55">
        <f t="shared" si="6"/>
        <v>46123</v>
      </c>
      <c r="D24" s="17" t="str">
        <f t="shared" si="0"/>
        <v/>
      </c>
      <c r="E24" s="18" t="str">
        <f t="shared" si="1"/>
        <v/>
      </c>
      <c r="F24" s="18" t="str">
        <f t="shared" si="2"/>
        <v/>
      </c>
      <c r="G24" s="14" t="str">
        <f t="shared" si="7"/>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46124</v>
      </c>
      <c r="C25" s="55">
        <f t="shared" si="6"/>
        <v>46124</v>
      </c>
      <c r="D25" s="17" t="str">
        <f t="shared" si="0"/>
        <v/>
      </c>
      <c r="E25" s="18" t="str">
        <f t="shared" si="1"/>
        <v/>
      </c>
      <c r="F25" s="18" t="str">
        <f t="shared" si="2"/>
        <v/>
      </c>
      <c r="G25" s="14" t="str">
        <f t="shared" si="7"/>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46125</v>
      </c>
      <c r="C26" s="55">
        <f t="shared" si="6"/>
        <v>46125</v>
      </c>
      <c r="D26" s="17" t="str">
        <f t="shared" si="0"/>
        <v/>
      </c>
      <c r="E26" s="18" t="str">
        <f t="shared" si="1"/>
        <v/>
      </c>
      <c r="F26" s="18" t="str">
        <f t="shared" si="2"/>
        <v/>
      </c>
      <c r="G26" s="14" t="str">
        <f t="shared" si="7"/>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46126</v>
      </c>
      <c r="C27" s="55">
        <f t="shared" si="6"/>
        <v>46126</v>
      </c>
      <c r="D27" s="17" t="str">
        <f t="shared" si="0"/>
        <v/>
      </c>
      <c r="E27" s="18" t="str">
        <f t="shared" si="1"/>
        <v/>
      </c>
      <c r="F27" s="18" t="str">
        <f t="shared" si="2"/>
        <v/>
      </c>
      <c r="G27" s="14" t="str">
        <f t="shared" si="7"/>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46127</v>
      </c>
      <c r="C28" s="55">
        <f t="shared" si="6"/>
        <v>46127</v>
      </c>
      <c r="D28" s="17" t="str">
        <f t="shared" si="0"/>
        <v/>
      </c>
      <c r="E28" s="18" t="str">
        <f t="shared" si="1"/>
        <v/>
      </c>
      <c r="F28" s="18" t="str">
        <f t="shared" si="2"/>
        <v/>
      </c>
      <c r="G28" s="14" t="str">
        <f t="shared" si="7"/>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46128</v>
      </c>
      <c r="C29" s="55">
        <f t="shared" si="6"/>
        <v>46128</v>
      </c>
      <c r="D29" s="17" t="str">
        <f t="shared" si="0"/>
        <v/>
      </c>
      <c r="E29" s="18" t="str">
        <f t="shared" si="1"/>
        <v/>
      </c>
      <c r="F29" s="18" t="str">
        <f t="shared" si="2"/>
        <v/>
      </c>
      <c r="G29" s="14" t="str">
        <f t="shared" si="7"/>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46129</v>
      </c>
      <c r="C30" s="55">
        <f t="shared" si="6"/>
        <v>46129</v>
      </c>
      <c r="D30" s="17" t="str">
        <f t="shared" si="0"/>
        <v/>
      </c>
      <c r="E30" s="18" t="str">
        <f t="shared" si="1"/>
        <v/>
      </c>
      <c r="F30" s="18" t="str">
        <f t="shared" si="2"/>
        <v/>
      </c>
      <c r="G30" s="14" t="str">
        <f t="shared" si="7"/>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46130</v>
      </c>
      <c r="C31" s="55">
        <f t="shared" si="6"/>
        <v>46130</v>
      </c>
      <c r="D31" s="17" t="str">
        <f t="shared" si="0"/>
        <v/>
      </c>
      <c r="E31" s="18" t="str">
        <f t="shared" si="1"/>
        <v/>
      </c>
      <c r="F31" s="18" t="str">
        <f t="shared" si="2"/>
        <v/>
      </c>
      <c r="G31" s="14" t="str">
        <f t="shared" si="7"/>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46131</v>
      </c>
      <c r="C32" s="55">
        <f t="shared" si="6"/>
        <v>46131</v>
      </c>
      <c r="D32" s="17" t="str">
        <f t="shared" si="0"/>
        <v/>
      </c>
      <c r="E32" s="18" t="str">
        <f t="shared" si="1"/>
        <v/>
      </c>
      <c r="F32" s="18" t="str">
        <f t="shared" si="2"/>
        <v/>
      </c>
      <c r="G32" s="14" t="str">
        <f t="shared" si="7"/>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46132</v>
      </c>
      <c r="C33" s="55">
        <f t="shared" si="6"/>
        <v>46132</v>
      </c>
      <c r="D33" s="17" t="str">
        <f t="shared" si="0"/>
        <v/>
      </c>
      <c r="E33" s="18" t="str">
        <f t="shared" si="1"/>
        <v/>
      </c>
      <c r="F33" s="18" t="str">
        <f t="shared" si="2"/>
        <v/>
      </c>
      <c r="G33" s="14" t="str">
        <f t="shared" si="7"/>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46133</v>
      </c>
      <c r="C34" s="55">
        <f t="shared" si="6"/>
        <v>46133</v>
      </c>
      <c r="D34" s="17" t="str">
        <f t="shared" si="0"/>
        <v/>
      </c>
      <c r="E34" s="18" t="str">
        <f t="shared" si="1"/>
        <v/>
      </c>
      <c r="F34" s="18" t="str">
        <f t="shared" si="2"/>
        <v/>
      </c>
      <c r="G34" s="14" t="str">
        <f t="shared" si="7"/>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46134</v>
      </c>
      <c r="C35" s="55">
        <f t="shared" si="6"/>
        <v>46134</v>
      </c>
      <c r="D35" s="17" t="str">
        <f t="shared" si="0"/>
        <v/>
      </c>
      <c r="E35" s="18" t="str">
        <f t="shared" si="1"/>
        <v/>
      </c>
      <c r="F35" s="18" t="str">
        <f t="shared" si="2"/>
        <v/>
      </c>
      <c r="G35" s="14" t="str">
        <f t="shared" si="7"/>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46135</v>
      </c>
      <c r="C36" s="55">
        <f t="shared" si="6"/>
        <v>46135</v>
      </c>
      <c r="D36" s="17" t="str">
        <f t="shared" si="0"/>
        <v/>
      </c>
      <c r="E36" s="18" t="str">
        <f t="shared" si="1"/>
        <v/>
      </c>
      <c r="F36" s="18" t="str">
        <f t="shared" si="2"/>
        <v/>
      </c>
      <c r="G36" s="14" t="str">
        <f t="shared" si="7"/>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46136</v>
      </c>
      <c r="C37" s="55">
        <f t="shared" si="6"/>
        <v>46136</v>
      </c>
      <c r="D37" s="17" t="str">
        <f t="shared" si="0"/>
        <v/>
      </c>
      <c r="E37" s="18" t="str">
        <f t="shared" si="1"/>
        <v/>
      </c>
      <c r="F37" s="18" t="str">
        <f t="shared" si="2"/>
        <v/>
      </c>
      <c r="G37" s="14" t="str">
        <f t="shared" si="7"/>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46137</v>
      </c>
      <c r="C38" s="55">
        <f t="shared" si="6"/>
        <v>46137</v>
      </c>
      <c r="D38" s="17" t="str">
        <f t="shared" si="0"/>
        <v/>
      </c>
      <c r="E38" s="18" t="str">
        <f t="shared" si="1"/>
        <v/>
      </c>
      <c r="F38" s="18" t="str">
        <f t="shared" si="2"/>
        <v/>
      </c>
      <c r="G38" s="14" t="str">
        <f t="shared" si="7"/>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46138</v>
      </c>
      <c r="C39" s="55">
        <f t="shared" si="6"/>
        <v>46138</v>
      </c>
      <c r="D39" s="17" t="str">
        <f t="shared" si="0"/>
        <v/>
      </c>
      <c r="E39" s="18" t="str">
        <f t="shared" si="1"/>
        <v/>
      </c>
      <c r="F39" s="18" t="str">
        <f t="shared" si="2"/>
        <v/>
      </c>
      <c r="G39" s="14" t="str">
        <f t="shared" si="7"/>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46139</v>
      </c>
      <c r="C40" s="55">
        <f t="shared" si="6"/>
        <v>46139</v>
      </c>
      <c r="D40" s="17" t="str">
        <f t="shared" si="0"/>
        <v/>
      </c>
      <c r="E40" s="18" t="str">
        <f t="shared" si="1"/>
        <v/>
      </c>
      <c r="F40" s="18" t="str">
        <f t="shared" si="2"/>
        <v/>
      </c>
      <c r="G40" s="14" t="str">
        <f t="shared" si="7"/>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46140</v>
      </c>
      <c r="C41" s="55">
        <f t="shared" si="6"/>
        <v>46140</v>
      </c>
      <c r="D41" s="17" t="str">
        <f t="shared" si="0"/>
        <v/>
      </c>
      <c r="E41" s="18" t="str">
        <f t="shared" si="1"/>
        <v/>
      </c>
      <c r="F41" s="18" t="str">
        <f t="shared" si="2"/>
        <v/>
      </c>
      <c r="G41" s="14" t="str">
        <f t="shared" si="7"/>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46141</v>
      </c>
      <c r="C42" s="56">
        <f t="shared" si="6"/>
        <v>46141</v>
      </c>
      <c r="D42" s="19" t="str">
        <f t="shared" si="0"/>
        <v/>
      </c>
      <c r="E42" s="20" t="str">
        <f t="shared" si="1"/>
        <v/>
      </c>
      <c r="F42" s="20" t="str">
        <f t="shared" si="2"/>
        <v/>
      </c>
      <c r="G42" s="15" t="str">
        <f t="shared" si="7"/>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8">IF(B42="","",IF(DAY(B42+1)=1,"",B42+1))</f>
        <v>46142</v>
      </c>
      <c r="C43" s="55">
        <f t="shared" si="6"/>
        <v>46142</v>
      </c>
      <c r="D43" s="19" t="str">
        <f t="shared" si="0"/>
        <v/>
      </c>
      <c r="E43" s="20" t="str">
        <f t="shared" si="1"/>
        <v/>
      </c>
      <c r="F43" s="20" t="str">
        <f t="shared" si="2"/>
        <v/>
      </c>
      <c r="G43" s="15" t="str">
        <f t="shared" si="7"/>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t="str">
        <f t="shared" si="8"/>
        <v/>
      </c>
      <c r="C44" s="57" t="str">
        <f t="shared" si="6"/>
        <v/>
      </c>
      <c r="D44" s="21" t="str">
        <f t="shared" si="0"/>
        <v/>
      </c>
      <c r="E44" s="22" t="str">
        <f t="shared" si="1"/>
        <v/>
      </c>
      <c r="F44" s="22" t="str">
        <f t="shared" si="2"/>
        <v/>
      </c>
      <c r="G44" s="16" t="str">
        <f t="shared" si="7"/>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9">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D52:X52"/>
    <mergeCell ref="L45:O45"/>
    <mergeCell ref="P10:S10"/>
    <mergeCell ref="P45:S45"/>
    <mergeCell ref="B45:F45"/>
    <mergeCell ref="X45:AA45"/>
    <mergeCell ref="T45:W45"/>
    <mergeCell ref="T11:W11"/>
    <mergeCell ref="T12:W12"/>
    <mergeCell ref="T10:W10"/>
    <mergeCell ref="Z49:AA51"/>
    <mergeCell ref="Z52:AA55"/>
    <mergeCell ref="D50:X50"/>
    <mergeCell ref="H45:K45"/>
    <mergeCell ref="B2:AA2"/>
    <mergeCell ref="B3:C3"/>
    <mergeCell ref="B4:C4"/>
    <mergeCell ref="B5:C5"/>
    <mergeCell ref="B8:B13"/>
    <mergeCell ref="C8:C13"/>
    <mergeCell ref="G8:G13"/>
    <mergeCell ref="F8:F13"/>
    <mergeCell ref="D8:E12"/>
    <mergeCell ref="H8:AA8"/>
    <mergeCell ref="H12:K12"/>
    <mergeCell ref="L12:O12"/>
    <mergeCell ref="P12:S12"/>
    <mergeCell ref="H10:K10"/>
    <mergeCell ref="L10:O10"/>
    <mergeCell ref="V3:W3"/>
    <mergeCell ref="V4:W4"/>
    <mergeCell ref="V5:W5"/>
    <mergeCell ref="X3:AA3"/>
    <mergeCell ref="X4:AA4"/>
    <mergeCell ref="X5:AA5"/>
    <mergeCell ref="D49:X49"/>
    <mergeCell ref="D53:X53"/>
    <mergeCell ref="C54:X54"/>
    <mergeCell ref="C55:X61"/>
    <mergeCell ref="P9:S9"/>
    <mergeCell ref="L9:O9"/>
    <mergeCell ref="H9:K9"/>
    <mergeCell ref="H11:K11"/>
    <mergeCell ref="L11:O11"/>
    <mergeCell ref="P11:S11"/>
    <mergeCell ref="X9:AA9"/>
    <mergeCell ref="X10:AA10"/>
    <mergeCell ref="X11:AA11"/>
    <mergeCell ref="X12:AA12"/>
    <mergeCell ref="T9:W9"/>
    <mergeCell ref="D51:X51"/>
  </mergeCells>
  <phoneticPr fontId="1"/>
  <conditionalFormatting sqref="B14:AA44">
    <cfRule type="expression" dxfId="93" priority="13">
      <formula>MATCH($B14,祝日,0)&gt;0</formula>
    </cfRule>
    <cfRule type="expression" dxfId="92" priority="14">
      <formula>WEEKDAY($B14)=1</formula>
    </cfRule>
    <cfRule type="expression" dxfId="91" priority="15">
      <formula>WEEKDAY($B14)=7</formula>
    </cfRule>
  </conditionalFormatting>
  <conditionalFormatting sqref="B42:AA44">
    <cfRule type="expression" dxfId="90" priority="12">
      <formula>$B42=""</formula>
    </cfRule>
  </conditionalFormatting>
  <conditionalFormatting sqref="F14:F44">
    <cfRule type="expression" dxfId="89" priority="8">
      <formula>AND(G14&gt;TIME(6,0,0),F14&lt;TIME(0,45,0),G14&lt;&gt;"")=TRUE</formula>
    </cfRule>
  </conditionalFormatting>
  <conditionalFormatting sqref="G14:G44">
    <cfRule type="expression" dxfId="88" priority="4">
      <formula>AC14&gt;(1+TIME(6,0,0))</formula>
    </cfRule>
    <cfRule type="expression" dxfId="87" priority="6">
      <formula>AND(G14&gt;TIME(7,45,0),G14&lt;&gt;"")</formula>
    </cfRule>
  </conditionalFormatting>
  <dataValidations count="2">
    <dataValidation allowBlank="1" showInputMessage="1" sqref="H12:J13 L12:N13 P12:R13 T12:V13 X12:Z12" xr:uid="{00000000-0002-0000-0200-000000000000}"/>
    <dataValidation type="list" allowBlank="1" showInputMessage="1" showErrorMessage="1" sqref="P10:R10 T10:V10 H10:J10 L10:N10 X10:Z10" xr:uid="{00000000-0002-0000-02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 id="{920400EF-9F31-4EFA-9AE5-CFA0CF231D4C}">
            <xm:f>$X$3='Apr (Sample)'!$X$3:$AA$3</xm:f>
            <x14:dxf>
              <fill>
                <patternFill>
                  <bgColor rgb="FFFF7C80"/>
                </patternFill>
              </fill>
            </x14:dxf>
          </x14:cfRule>
          <xm:sqref>X3:AA3</xm:sqref>
        </x14:conditionalFormatting>
        <x14:conditionalFormatting xmlns:xm="http://schemas.microsoft.com/office/excel/2006/main">
          <x14:cfRule type="expression" priority="2" id="{F05047C7-C310-4B16-8F3D-3AAAB7C5DFC0}">
            <xm:f>$X$4='Apr (Sample)'!$X$4:$AA$4</xm:f>
            <x14:dxf>
              <fill>
                <patternFill>
                  <bgColor rgb="FFFF7C80"/>
                </patternFill>
              </fill>
            </x14:dxf>
          </x14:cfRule>
          <xm:sqref>X4:AA4</xm:sqref>
        </x14:conditionalFormatting>
        <x14:conditionalFormatting xmlns:xm="http://schemas.microsoft.com/office/excel/2006/main">
          <x14:cfRule type="expression" priority="1" id="{B4EB22CF-6174-4ACF-9641-B787ECE984E4}">
            <xm:f>$X$5='Apr (Sample)'!$X$5:$AA$5</xm:f>
            <x14:dxf>
              <fill>
                <patternFill>
                  <bgColor rgb="FFFF7C80"/>
                </patternFill>
              </fill>
            </x14:dxf>
          </x14:cfRule>
          <xm:sqref>X5:AA5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Apr!X3</f>
        <v>Physics</v>
      </c>
      <c r="Y3" s="261"/>
      <c r="Z3" s="261"/>
      <c r="AA3" s="261"/>
      <c r="AB3" s="12"/>
    </row>
    <row r="4" spans="2:29" ht="30" customHeight="1">
      <c r="B4" s="216">
        <f>Apr!B4</f>
        <v>2026</v>
      </c>
      <c r="C4" s="216"/>
      <c r="D4" s="1" t="s">
        <v>38</v>
      </c>
      <c r="E4" s="12"/>
      <c r="F4" s="12"/>
      <c r="G4" s="12"/>
      <c r="H4" s="12"/>
      <c r="I4" s="12"/>
      <c r="J4" s="12"/>
      <c r="K4" s="12"/>
      <c r="L4" s="12"/>
      <c r="M4" s="12"/>
      <c r="N4" s="12"/>
      <c r="O4" s="12"/>
      <c r="P4" s="12"/>
      <c r="Q4" s="12"/>
      <c r="R4" s="12"/>
      <c r="S4" s="12"/>
      <c r="T4" s="12"/>
      <c r="U4" s="12"/>
      <c r="V4" s="218" t="s">
        <v>111</v>
      </c>
      <c r="W4" s="219"/>
      <c r="X4" s="262" t="str">
        <f>Apr!X4</f>
        <v>C5SD9999</v>
      </c>
      <c r="Y4" s="262"/>
      <c r="Z4" s="262"/>
      <c r="AA4" s="262"/>
      <c r="AB4" s="12"/>
    </row>
    <row r="5" spans="2:29" ht="30" customHeight="1" thickBot="1">
      <c r="B5" s="222">
        <v>5</v>
      </c>
      <c r="C5" s="222"/>
      <c r="D5" s="7" t="s">
        <v>37</v>
      </c>
      <c r="E5" s="5"/>
      <c r="F5" s="5"/>
      <c r="G5" s="5"/>
      <c r="H5" s="1"/>
      <c r="I5" s="1"/>
      <c r="J5" s="1"/>
      <c r="K5" s="1"/>
      <c r="L5" s="1"/>
      <c r="M5" s="1"/>
      <c r="N5" s="1"/>
      <c r="O5" s="1"/>
      <c r="P5" s="1"/>
      <c r="Q5" s="1"/>
      <c r="R5" s="1"/>
      <c r="S5" s="1"/>
      <c r="T5" s="1"/>
      <c r="U5" s="1"/>
      <c r="V5" s="219" t="s">
        <v>112</v>
      </c>
      <c r="W5" s="219"/>
      <c r="X5" s="263" t="str">
        <f>Apr!X5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Apr!H10</f>
        <v>Work classification
(select)</v>
      </c>
      <c r="I10" s="255"/>
      <c r="J10" s="255"/>
      <c r="K10" s="266"/>
      <c r="L10" s="254" t="str">
        <f>Apr!L10</f>
        <v>Work classification
(select)</v>
      </c>
      <c r="M10" s="255"/>
      <c r="N10" s="255"/>
      <c r="O10" s="266"/>
      <c r="P10" s="254" t="str">
        <f>Apr!P10</f>
        <v>Work classification
(select)</v>
      </c>
      <c r="Q10" s="255"/>
      <c r="R10" s="255"/>
      <c r="S10" s="266"/>
      <c r="T10" s="254" t="str">
        <f>Apr!T10</f>
        <v>Work classification
(select)</v>
      </c>
      <c r="U10" s="255"/>
      <c r="V10" s="255"/>
      <c r="W10" s="266"/>
      <c r="X10" s="254" t="str">
        <f>Apr!X10</f>
        <v>Work classification
(select)</v>
      </c>
      <c r="Y10" s="255"/>
      <c r="Z10" s="255"/>
      <c r="AA10" s="256"/>
    </row>
    <row r="11" spans="2:29" ht="19.5" customHeight="1">
      <c r="B11" s="228"/>
      <c r="C11" s="231"/>
      <c r="D11" s="240"/>
      <c r="E11" s="241"/>
      <c r="F11" s="234"/>
      <c r="G11" s="234"/>
      <c r="H11" s="251" t="str">
        <f>Apr!H11</f>
        <v>（Staff number）</v>
      </c>
      <c r="I11" s="267"/>
      <c r="J11" s="267"/>
      <c r="K11" s="268"/>
      <c r="L11" s="251" t="str">
        <f>Apr!L11</f>
        <v>（Staff number）</v>
      </c>
      <c r="M11" s="267"/>
      <c r="N11" s="267"/>
      <c r="O11" s="268"/>
      <c r="P11" s="251" t="str">
        <f>Apr!P11</f>
        <v>（Staff number）</v>
      </c>
      <c r="Q11" s="267"/>
      <c r="R11" s="267"/>
      <c r="S11" s="268"/>
      <c r="T11" s="251" t="str">
        <f>Apr!T11</f>
        <v>（Staff number）</v>
      </c>
      <c r="U11" s="267"/>
      <c r="V11" s="267"/>
      <c r="W11" s="268"/>
      <c r="X11" s="251" t="str">
        <f>Apr!X11</f>
        <v>（Staff number）</v>
      </c>
      <c r="Y11" s="267"/>
      <c r="Z11" s="267"/>
      <c r="AA11" s="269"/>
    </row>
    <row r="12" spans="2:29" ht="38.25" customHeight="1">
      <c r="B12" s="228" t="s">
        <v>42</v>
      </c>
      <c r="C12" s="231" t="s">
        <v>43</v>
      </c>
      <c r="D12" s="242"/>
      <c r="E12" s="243"/>
      <c r="F12" s="234"/>
      <c r="G12" s="234" t="s">
        <v>41</v>
      </c>
      <c r="H12" s="258" t="str">
        <f>Apr!H12</f>
        <v>TA subject name etc.
（Work content other than TA）</v>
      </c>
      <c r="I12" s="259"/>
      <c r="J12" s="259"/>
      <c r="K12" s="265"/>
      <c r="L12" s="258" t="str">
        <f>Apr!L12</f>
        <v>TA subject name etc.
（Work content other than TA）</v>
      </c>
      <c r="M12" s="259"/>
      <c r="N12" s="259"/>
      <c r="O12" s="265"/>
      <c r="P12" s="258" t="str">
        <f>Apr!P12</f>
        <v>TA subject name etc.
（Work content other than TA）</v>
      </c>
      <c r="Q12" s="259"/>
      <c r="R12" s="259"/>
      <c r="S12" s="265"/>
      <c r="T12" s="258" t="str">
        <f>Apr!T12</f>
        <v>TA subject name etc.
（Work content other than TA）</v>
      </c>
      <c r="U12" s="259"/>
      <c r="V12" s="259"/>
      <c r="W12" s="265"/>
      <c r="X12" s="258" t="str">
        <f>Apr!X12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46143</v>
      </c>
      <c r="C14" s="55">
        <f>B14</f>
        <v>46143</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IF(G14="",0,G14)+IF(QUOTIENT(B14-1,7)*7+1&lt;B14,Apr!AC43,)</f>
        <v>0</v>
      </c>
    </row>
    <row r="15" spans="2:29" ht="20.100000000000001" customHeight="1">
      <c r="B15" s="10">
        <f>B14+1</f>
        <v>46144</v>
      </c>
      <c r="C15" s="55">
        <f>B15</f>
        <v>46144</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46145</v>
      </c>
      <c r="C16" s="55">
        <f t="shared" ref="C16:C44" si="6">B16</f>
        <v>46145</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46146</v>
      </c>
      <c r="C17" s="55">
        <f t="shared" si="6"/>
        <v>46146</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46147</v>
      </c>
      <c r="C18" s="55">
        <f t="shared" si="6"/>
        <v>46147</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46148</v>
      </c>
      <c r="C19" s="55">
        <f t="shared" si="6"/>
        <v>46148</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46149</v>
      </c>
      <c r="C20" s="55">
        <f t="shared" si="6"/>
        <v>46149</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46150</v>
      </c>
      <c r="C21" s="55">
        <f t="shared" si="6"/>
        <v>46150</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46151</v>
      </c>
      <c r="C22" s="55">
        <f t="shared" si="6"/>
        <v>46151</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46152</v>
      </c>
      <c r="C23" s="55">
        <f t="shared" si="6"/>
        <v>46152</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46153</v>
      </c>
      <c r="C24" s="55">
        <f t="shared" si="6"/>
        <v>46153</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46154</v>
      </c>
      <c r="C25" s="55">
        <f t="shared" si="6"/>
        <v>46154</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46155</v>
      </c>
      <c r="C26" s="55">
        <f t="shared" si="6"/>
        <v>46155</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46156</v>
      </c>
      <c r="C27" s="55">
        <f t="shared" si="6"/>
        <v>46156</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46157</v>
      </c>
      <c r="C28" s="55">
        <f t="shared" si="6"/>
        <v>46157</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46158</v>
      </c>
      <c r="C29" s="55">
        <f t="shared" si="6"/>
        <v>46158</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46159</v>
      </c>
      <c r="C30" s="55">
        <f t="shared" si="6"/>
        <v>46159</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46160</v>
      </c>
      <c r="C31" s="55">
        <f t="shared" si="6"/>
        <v>46160</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46161</v>
      </c>
      <c r="C32" s="55">
        <f t="shared" si="6"/>
        <v>46161</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46162</v>
      </c>
      <c r="C33" s="55">
        <f t="shared" si="6"/>
        <v>46162</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46163</v>
      </c>
      <c r="C34" s="55">
        <f t="shared" si="6"/>
        <v>46163</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46164</v>
      </c>
      <c r="C35" s="55">
        <f t="shared" si="6"/>
        <v>46164</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46165</v>
      </c>
      <c r="C36" s="55">
        <f t="shared" si="6"/>
        <v>46165</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46166</v>
      </c>
      <c r="C37" s="55">
        <f t="shared" si="6"/>
        <v>46166</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46167</v>
      </c>
      <c r="C38" s="55">
        <f t="shared" si="6"/>
        <v>46167</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46168</v>
      </c>
      <c r="C39" s="55">
        <f t="shared" si="6"/>
        <v>46168</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46169</v>
      </c>
      <c r="C40" s="55">
        <f t="shared" si="6"/>
        <v>46169</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46170</v>
      </c>
      <c r="C41" s="55">
        <f t="shared" si="6"/>
        <v>46170</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46171</v>
      </c>
      <c r="C42" s="56">
        <f t="shared" si="6"/>
        <v>46171</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46172</v>
      </c>
      <c r="C43" s="55">
        <f t="shared" si="6"/>
        <v>46172</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46173</v>
      </c>
      <c r="C44" s="57">
        <f t="shared" si="6"/>
        <v>46173</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83" priority="5">
      <formula>MATCH($B14,祝日,0)&gt;0</formula>
    </cfRule>
    <cfRule type="expression" dxfId="82" priority="6">
      <formula>WEEKDAY($B14)=1</formula>
    </cfRule>
    <cfRule type="expression" dxfId="81" priority="7">
      <formula>WEEKDAY($B14)=7</formula>
    </cfRule>
  </conditionalFormatting>
  <conditionalFormatting sqref="B42:AA44">
    <cfRule type="expression" dxfId="80" priority="4">
      <formula>$B42=""</formula>
    </cfRule>
  </conditionalFormatting>
  <conditionalFormatting sqref="F14:F44">
    <cfRule type="expression" dxfId="79" priority="3">
      <formula>AND(G14&gt;TIME(6,0,0),F14&lt;TIME(0,45,0),G14&lt;&gt;"")=TRUE</formula>
    </cfRule>
  </conditionalFormatting>
  <conditionalFormatting sqref="G14:G44">
    <cfRule type="expression" dxfId="78" priority="1">
      <formula>AC14&gt;(1+TIME(6,0,0))</formula>
    </cfRule>
    <cfRule type="expression" dxfId="77" priority="2">
      <formula>AND(G14&gt;TIME(7,45,0),G14&lt;&gt;"")</formula>
    </cfRule>
  </conditionalFormatting>
  <dataValidations count="2">
    <dataValidation type="list" allowBlank="1" showInputMessage="1" showErrorMessage="1" sqref="P10:R10 T10:V10 H10:J10 L10:N10 X10:Z10" xr:uid="{00000000-0002-0000-0300-000000000000}">
      <formula1>業務区分</formula1>
    </dataValidation>
    <dataValidation allowBlank="1" showInputMessage="1" sqref="H12:J13 L12:N13 P12:R13 T12:V13 X12:Z12" xr:uid="{00000000-0002-0000-03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4.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May!X3</f>
        <v>Physics</v>
      </c>
      <c r="Y3" s="261"/>
      <c r="Z3" s="261"/>
      <c r="AA3" s="261"/>
      <c r="AB3" s="12"/>
    </row>
    <row r="4" spans="2:29" ht="30" customHeight="1">
      <c r="B4" s="216">
        <f>May!B4</f>
        <v>2026</v>
      </c>
      <c r="C4" s="216"/>
      <c r="D4" s="1" t="s">
        <v>38</v>
      </c>
      <c r="E4" s="12"/>
      <c r="F4" s="12"/>
      <c r="G4" s="12"/>
      <c r="H4" s="12"/>
      <c r="I4" s="12"/>
      <c r="J4" s="12"/>
      <c r="K4" s="12"/>
      <c r="L4" s="12"/>
      <c r="M4" s="12"/>
      <c r="N4" s="12"/>
      <c r="O4" s="12"/>
      <c r="P4" s="12"/>
      <c r="Q4" s="12"/>
      <c r="R4" s="12"/>
      <c r="S4" s="12"/>
      <c r="T4" s="12"/>
      <c r="U4" s="12"/>
      <c r="V4" s="218" t="s">
        <v>111</v>
      </c>
      <c r="W4" s="219"/>
      <c r="X4" s="262" t="str">
        <f>May!X4</f>
        <v>C5SD9999</v>
      </c>
      <c r="Y4" s="262"/>
      <c r="Z4" s="262"/>
      <c r="AA4" s="262"/>
      <c r="AB4" s="12"/>
    </row>
    <row r="5" spans="2:29" ht="30" customHeight="1" thickBot="1">
      <c r="B5" s="222">
        <v>6</v>
      </c>
      <c r="C5" s="222"/>
      <c r="D5" s="7" t="s">
        <v>37</v>
      </c>
      <c r="E5" s="5"/>
      <c r="F5" s="5"/>
      <c r="G5" s="5"/>
      <c r="H5" s="1"/>
      <c r="I5" s="1"/>
      <c r="J5" s="1"/>
      <c r="K5" s="1"/>
      <c r="L5" s="1"/>
      <c r="M5" s="1"/>
      <c r="N5" s="1"/>
      <c r="O5" s="1"/>
      <c r="P5" s="1"/>
      <c r="Q5" s="1"/>
      <c r="R5" s="1"/>
      <c r="S5" s="1"/>
      <c r="T5" s="1"/>
      <c r="U5" s="1"/>
      <c r="V5" s="219" t="s">
        <v>112</v>
      </c>
      <c r="W5" s="219"/>
      <c r="X5" s="263" t="str">
        <f>May!X5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May!H10</f>
        <v>Work classification
(select)</v>
      </c>
      <c r="I10" s="255"/>
      <c r="J10" s="255"/>
      <c r="K10" s="266"/>
      <c r="L10" s="254" t="str">
        <f>May!L10</f>
        <v>Work classification
(select)</v>
      </c>
      <c r="M10" s="255"/>
      <c r="N10" s="255"/>
      <c r="O10" s="266"/>
      <c r="P10" s="254" t="str">
        <f>May!P10</f>
        <v>Work classification
(select)</v>
      </c>
      <c r="Q10" s="255"/>
      <c r="R10" s="255"/>
      <c r="S10" s="266"/>
      <c r="T10" s="254" t="str">
        <f>May!T10</f>
        <v>Work classification
(select)</v>
      </c>
      <c r="U10" s="255"/>
      <c r="V10" s="255"/>
      <c r="W10" s="266"/>
      <c r="X10" s="254" t="str">
        <f>May!X10</f>
        <v>Work classification
(select)</v>
      </c>
      <c r="Y10" s="255"/>
      <c r="Z10" s="255"/>
      <c r="AA10" s="256"/>
    </row>
    <row r="11" spans="2:29" ht="19.5" customHeight="1">
      <c r="B11" s="228"/>
      <c r="C11" s="231"/>
      <c r="D11" s="240"/>
      <c r="E11" s="241"/>
      <c r="F11" s="234"/>
      <c r="G11" s="234"/>
      <c r="H11" s="251" t="str">
        <f>May!H11</f>
        <v>（Staff number）</v>
      </c>
      <c r="I11" s="267"/>
      <c r="J11" s="267"/>
      <c r="K11" s="268"/>
      <c r="L11" s="251" t="str">
        <f>May!L11</f>
        <v>（Staff number）</v>
      </c>
      <c r="M11" s="267"/>
      <c r="N11" s="267"/>
      <c r="O11" s="268"/>
      <c r="P11" s="251" t="str">
        <f>May!P11</f>
        <v>（Staff number）</v>
      </c>
      <c r="Q11" s="267"/>
      <c r="R11" s="267"/>
      <c r="S11" s="268"/>
      <c r="T11" s="251" t="str">
        <f>May!T11</f>
        <v>（Staff number）</v>
      </c>
      <c r="U11" s="267"/>
      <c r="V11" s="267"/>
      <c r="W11" s="268"/>
      <c r="X11" s="251" t="str">
        <f>May!X11</f>
        <v>（Staff number）</v>
      </c>
      <c r="Y11" s="267"/>
      <c r="Z11" s="267"/>
      <c r="AA11" s="269"/>
    </row>
    <row r="12" spans="2:29" ht="38.25" customHeight="1">
      <c r="B12" s="228" t="s">
        <v>42</v>
      </c>
      <c r="C12" s="231" t="s">
        <v>43</v>
      </c>
      <c r="D12" s="242"/>
      <c r="E12" s="243"/>
      <c r="F12" s="234"/>
      <c r="G12" s="234" t="s">
        <v>41</v>
      </c>
      <c r="H12" s="258" t="str">
        <f>May!H12</f>
        <v>TA subject name etc.
（Work content other than TA）</v>
      </c>
      <c r="I12" s="259"/>
      <c r="J12" s="259"/>
      <c r="K12" s="265"/>
      <c r="L12" s="258" t="str">
        <f>May!L12</f>
        <v>TA subject name etc.
（Work content other than TA）</v>
      </c>
      <c r="M12" s="259"/>
      <c r="N12" s="259"/>
      <c r="O12" s="265"/>
      <c r="P12" s="258" t="str">
        <f>May!P12</f>
        <v>TA subject name etc.
（Work content other than TA）</v>
      </c>
      <c r="Q12" s="259"/>
      <c r="R12" s="259"/>
      <c r="S12" s="265"/>
      <c r="T12" s="258" t="str">
        <f>May!T12</f>
        <v>TA subject name etc.
（Work content other than TA）</v>
      </c>
      <c r="U12" s="259"/>
      <c r="V12" s="259"/>
      <c r="W12" s="265"/>
      <c r="X12" s="258" t="str">
        <f>May!X12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46174</v>
      </c>
      <c r="C14" s="55">
        <f>B14</f>
        <v>46174</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IF(G14="",0,G14)+IF(QUOTIENT(B14-1,7)*7+1&lt;B14,May!AC44,)</f>
        <v>0</v>
      </c>
    </row>
    <row r="15" spans="2:29" ht="20.100000000000001" customHeight="1">
      <c r="B15" s="10">
        <f>B14+1</f>
        <v>46175</v>
      </c>
      <c r="C15" s="55">
        <f>B15</f>
        <v>46175</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3" si="4">IF(G15="",0,G15)+IF(QUOTIENT(B15-1,7)*7+1&lt;B15,AC14,)</f>
        <v>0</v>
      </c>
    </row>
    <row r="16" spans="2:29" ht="20.100000000000001" customHeight="1">
      <c r="B16" s="10">
        <f t="shared" ref="B16:B41" si="5">B15+1</f>
        <v>46176</v>
      </c>
      <c r="C16" s="55">
        <f t="shared" ref="C16:C44" si="6">B16</f>
        <v>46176</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46177</v>
      </c>
      <c r="C17" s="55">
        <f t="shared" si="6"/>
        <v>46177</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46178</v>
      </c>
      <c r="C18" s="55">
        <f t="shared" si="6"/>
        <v>46178</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46179</v>
      </c>
      <c r="C19" s="55">
        <f t="shared" si="6"/>
        <v>46179</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46180</v>
      </c>
      <c r="C20" s="55">
        <f t="shared" si="6"/>
        <v>46180</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46181</v>
      </c>
      <c r="C21" s="55">
        <f t="shared" si="6"/>
        <v>46181</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46182</v>
      </c>
      <c r="C22" s="55">
        <f t="shared" si="6"/>
        <v>46182</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46183</v>
      </c>
      <c r="C23" s="55">
        <f t="shared" si="6"/>
        <v>46183</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46184</v>
      </c>
      <c r="C24" s="55">
        <f t="shared" si="6"/>
        <v>46184</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46185</v>
      </c>
      <c r="C25" s="55">
        <f t="shared" si="6"/>
        <v>46185</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46186</v>
      </c>
      <c r="C26" s="55">
        <f t="shared" si="6"/>
        <v>46186</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46187</v>
      </c>
      <c r="C27" s="55">
        <f t="shared" si="6"/>
        <v>46187</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46188</v>
      </c>
      <c r="C28" s="55">
        <f t="shared" si="6"/>
        <v>46188</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46189</v>
      </c>
      <c r="C29" s="55">
        <f t="shared" si="6"/>
        <v>46189</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46190</v>
      </c>
      <c r="C30" s="55">
        <f t="shared" si="6"/>
        <v>46190</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46191</v>
      </c>
      <c r="C31" s="55">
        <f t="shared" si="6"/>
        <v>46191</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46192</v>
      </c>
      <c r="C32" s="55">
        <f t="shared" si="6"/>
        <v>46192</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46193</v>
      </c>
      <c r="C33" s="55">
        <f t="shared" si="6"/>
        <v>46193</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46194</v>
      </c>
      <c r="C34" s="55">
        <f t="shared" si="6"/>
        <v>46194</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46195</v>
      </c>
      <c r="C35" s="55">
        <f t="shared" si="6"/>
        <v>46195</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46196</v>
      </c>
      <c r="C36" s="55">
        <f t="shared" si="6"/>
        <v>46196</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46197</v>
      </c>
      <c r="C37" s="55">
        <f t="shared" si="6"/>
        <v>46197</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46198</v>
      </c>
      <c r="C38" s="55">
        <f t="shared" si="6"/>
        <v>46198</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46199</v>
      </c>
      <c r="C39" s="55">
        <f t="shared" si="6"/>
        <v>46199</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46200</v>
      </c>
      <c r="C40" s="55">
        <f t="shared" si="6"/>
        <v>46200</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46201</v>
      </c>
      <c r="C41" s="55">
        <f t="shared" si="6"/>
        <v>46201</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46202</v>
      </c>
      <c r="C42" s="56">
        <f t="shared" si="6"/>
        <v>46202</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46203</v>
      </c>
      <c r="C43" s="55">
        <f t="shared" si="6"/>
        <v>46203</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t="str">
        <f t="shared" si="7"/>
        <v/>
      </c>
      <c r="C44" s="57" t="str">
        <f t="shared" si="6"/>
        <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76" priority="5">
      <formula>MATCH($B14,祝日,0)&gt;0</formula>
    </cfRule>
    <cfRule type="expression" dxfId="75" priority="6">
      <formula>WEEKDAY($B14)=1</formula>
    </cfRule>
    <cfRule type="expression" dxfId="74" priority="7">
      <formula>WEEKDAY($B14)=7</formula>
    </cfRule>
  </conditionalFormatting>
  <conditionalFormatting sqref="B42:AA44">
    <cfRule type="expression" dxfId="73" priority="4">
      <formula>$B42=""</formula>
    </cfRule>
  </conditionalFormatting>
  <conditionalFormatting sqref="F14:F44">
    <cfRule type="expression" dxfId="72" priority="3">
      <formula>AND(G14&gt;TIME(6,0,0),F14&lt;TIME(0,45,0),G14&lt;&gt;"")=TRUE</formula>
    </cfRule>
  </conditionalFormatting>
  <conditionalFormatting sqref="G14:G44">
    <cfRule type="expression" dxfId="71" priority="1">
      <formula>AC14&gt;(1+TIME(6,0,0))</formula>
    </cfRule>
    <cfRule type="expression" dxfId="70" priority="2">
      <formula>AND(G14&gt;TIME(7,45,0),G14&lt;&gt;"")</formula>
    </cfRule>
  </conditionalFormatting>
  <dataValidations count="2">
    <dataValidation allowBlank="1" showInputMessage="1" sqref="H12:J13 L12:N13 P12:R13 T12:V13 X12:Z12" xr:uid="{00000000-0002-0000-0400-000000000000}"/>
    <dataValidation type="list" allowBlank="1" showInputMessage="1" showErrorMessage="1" sqref="P10:R10 T10:V10 H10:J10 L10:N10 X10:Z10" xr:uid="{00000000-0002-0000-04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70" orientation="portrait" cellComments="asDisplayed" r:id="rId1"/>
  <headerFooter alignWithMargins="0"/>
  <colBreaks count="1" manualBreakCount="1">
    <brk id="2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Jun!X3</f>
        <v>Physics</v>
      </c>
      <c r="Y3" s="261"/>
      <c r="Z3" s="261"/>
      <c r="AA3" s="261"/>
      <c r="AB3" s="12"/>
    </row>
    <row r="4" spans="2:29" ht="30" customHeight="1">
      <c r="B4" s="216">
        <f>Jun!B4</f>
        <v>2026</v>
      </c>
      <c r="C4" s="216"/>
      <c r="D4" s="1" t="s">
        <v>38</v>
      </c>
      <c r="E4" s="12"/>
      <c r="F4" s="12"/>
      <c r="G4" s="12"/>
      <c r="H4" s="12"/>
      <c r="I4" s="12"/>
      <c r="J4" s="12"/>
      <c r="K4" s="12"/>
      <c r="L4" s="12"/>
      <c r="M4" s="12"/>
      <c r="N4" s="12"/>
      <c r="O4" s="12"/>
      <c r="P4" s="12"/>
      <c r="Q4" s="12"/>
      <c r="R4" s="12"/>
      <c r="S4" s="12"/>
      <c r="T4" s="12"/>
      <c r="U4" s="12"/>
      <c r="V4" s="218" t="s">
        <v>111</v>
      </c>
      <c r="W4" s="219"/>
      <c r="X4" s="262" t="str">
        <f>Jun!X4</f>
        <v>C5SD9999</v>
      </c>
      <c r="Y4" s="262"/>
      <c r="Z4" s="262"/>
      <c r="AA4" s="262"/>
      <c r="AB4" s="12"/>
    </row>
    <row r="5" spans="2:29" ht="30" customHeight="1" thickBot="1">
      <c r="B5" s="222">
        <v>7</v>
      </c>
      <c r="C5" s="222"/>
      <c r="D5" s="7" t="s">
        <v>37</v>
      </c>
      <c r="E5" s="5"/>
      <c r="F5" s="5"/>
      <c r="G5" s="5"/>
      <c r="H5" s="1"/>
      <c r="I5" s="1"/>
      <c r="J5" s="1"/>
      <c r="K5" s="1"/>
      <c r="L5" s="1"/>
      <c r="M5" s="1"/>
      <c r="N5" s="1"/>
      <c r="O5" s="1"/>
      <c r="P5" s="1"/>
      <c r="Q5" s="1"/>
      <c r="R5" s="1"/>
      <c r="S5" s="1"/>
      <c r="T5" s="1"/>
      <c r="U5" s="1"/>
      <c r="V5" s="219" t="s">
        <v>112</v>
      </c>
      <c r="W5" s="219"/>
      <c r="X5" s="263" t="str">
        <f>Jun!X5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Jun!H10</f>
        <v>Work classification
(select)</v>
      </c>
      <c r="I10" s="255"/>
      <c r="J10" s="255"/>
      <c r="K10" s="266"/>
      <c r="L10" s="254" t="str">
        <f>Jun!L10</f>
        <v>Work classification
(select)</v>
      </c>
      <c r="M10" s="255"/>
      <c r="N10" s="255"/>
      <c r="O10" s="266"/>
      <c r="P10" s="254" t="str">
        <f>Jun!P10</f>
        <v>Work classification
(select)</v>
      </c>
      <c r="Q10" s="255"/>
      <c r="R10" s="255"/>
      <c r="S10" s="266"/>
      <c r="T10" s="254" t="str">
        <f>Jun!T10</f>
        <v>Work classification
(select)</v>
      </c>
      <c r="U10" s="255"/>
      <c r="V10" s="255"/>
      <c r="W10" s="266"/>
      <c r="X10" s="254" t="str">
        <f>Jun!X10</f>
        <v>Work classification
(select)</v>
      </c>
      <c r="Y10" s="255"/>
      <c r="Z10" s="255"/>
      <c r="AA10" s="256"/>
    </row>
    <row r="11" spans="2:29" ht="19.5" customHeight="1">
      <c r="B11" s="228"/>
      <c r="C11" s="231"/>
      <c r="D11" s="240"/>
      <c r="E11" s="241"/>
      <c r="F11" s="234"/>
      <c r="G11" s="234"/>
      <c r="H11" s="251" t="str">
        <f>Jun!H11</f>
        <v>（Staff number）</v>
      </c>
      <c r="I11" s="267"/>
      <c r="J11" s="267"/>
      <c r="K11" s="268"/>
      <c r="L11" s="251" t="str">
        <f>Jun!L11</f>
        <v>（Staff number）</v>
      </c>
      <c r="M11" s="267"/>
      <c r="N11" s="267"/>
      <c r="O11" s="268"/>
      <c r="P11" s="251" t="str">
        <f>Jun!P11</f>
        <v>（Staff number）</v>
      </c>
      <c r="Q11" s="267"/>
      <c r="R11" s="267"/>
      <c r="S11" s="268"/>
      <c r="T11" s="251" t="str">
        <f>Jun!T11</f>
        <v>（Staff number）</v>
      </c>
      <c r="U11" s="267"/>
      <c r="V11" s="267"/>
      <c r="W11" s="268"/>
      <c r="X11" s="251" t="str">
        <f>Jun!X11</f>
        <v>（Staff number）</v>
      </c>
      <c r="Y11" s="267"/>
      <c r="Z11" s="267"/>
      <c r="AA11" s="269"/>
    </row>
    <row r="12" spans="2:29" ht="38.25" customHeight="1">
      <c r="B12" s="228" t="s">
        <v>42</v>
      </c>
      <c r="C12" s="231" t="s">
        <v>43</v>
      </c>
      <c r="D12" s="242"/>
      <c r="E12" s="243"/>
      <c r="F12" s="234"/>
      <c r="G12" s="234" t="s">
        <v>41</v>
      </c>
      <c r="H12" s="258" t="str">
        <f>Jun!H12</f>
        <v>TA subject name etc.
（Work content other than TA）</v>
      </c>
      <c r="I12" s="259"/>
      <c r="J12" s="259"/>
      <c r="K12" s="265"/>
      <c r="L12" s="258" t="str">
        <f>Jun!L12</f>
        <v>TA subject name etc.
（Work content other than TA）</v>
      </c>
      <c r="M12" s="259"/>
      <c r="N12" s="259"/>
      <c r="O12" s="265"/>
      <c r="P12" s="258" t="str">
        <f>Jun!P12</f>
        <v>TA subject name etc.
（Work content other than TA）</v>
      </c>
      <c r="Q12" s="259"/>
      <c r="R12" s="259"/>
      <c r="S12" s="265"/>
      <c r="T12" s="258" t="str">
        <f>Jun!T12</f>
        <v>TA subject name etc.
（Work content other than TA）</v>
      </c>
      <c r="U12" s="259"/>
      <c r="V12" s="259"/>
      <c r="W12" s="265"/>
      <c r="X12" s="258" t="str">
        <f>Jun!X12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46204</v>
      </c>
      <c r="C14" s="55">
        <f>B14</f>
        <v>46204</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IF(G14="",0,G14)+IF(QUOTIENT(B14-1,7)*7+1&lt;B14,Jun!AC43,)</f>
        <v>0</v>
      </c>
    </row>
    <row r="15" spans="2:29" ht="20.100000000000001" customHeight="1">
      <c r="B15" s="10">
        <f>B14+1</f>
        <v>46205</v>
      </c>
      <c r="C15" s="55">
        <f>B15</f>
        <v>46205</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46206</v>
      </c>
      <c r="C16" s="55">
        <f t="shared" ref="C16:C44" si="6">B16</f>
        <v>46206</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46207</v>
      </c>
      <c r="C17" s="55">
        <f t="shared" si="6"/>
        <v>46207</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46208</v>
      </c>
      <c r="C18" s="55">
        <f t="shared" si="6"/>
        <v>46208</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46209</v>
      </c>
      <c r="C19" s="55">
        <f t="shared" si="6"/>
        <v>46209</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46210</v>
      </c>
      <c r="C20" s="55">
        <f t="shared" si="6"/>
        <v>46210</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46211</v>
      </c>
      <c r="C21" s="55">
        <f t="shared" si="6"/>
        <v>46211</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46212</v>
      </c>
      <c r="C22" s="55">
        <f t="shared" si="6"/>
        <v>46212</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46213</v>
      </c>
      <c r="C23" s="55">
        <f t="shared" si="6"/>
        <v>46213</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46214</v>
      </c>
      <c r="C24" s="55">
        <f t="shared" si="6"/>
        <v>46214</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46215</v>
      </c>
      <c r="C25" s="55">
        <f t="shared" si="6"/>
        <v>46215</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46216</v>
      </c>
      <c r="C26" s="55">
        <f t="shared" si="6"/>
        <v>46216</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46217</v>
      </c>
      <c r="C27" s="55">
        <f t="shared" si="6"/>
        <v>46217</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46218</v>
      </c>
      <c r="C28" s="55">
        <f t="shared" si="6"/>
        <v>46218</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46219</v>
      </c>
      <c r="C29" s="55">
        <f t="shared" si="6"/>
        <v>46219</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46220</v>
      </c>
      <c r="C30" s="55">
        <f t="shared" si="6"/>
        <v>46220</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46221</v>
      </c>
      <c r="C31" s="55">
        <f t="shared" si="6"/>
        <v>46221</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46222</v>
      </c>
      <c r="C32" s="55">
        <f t="shared" si="6"/>
        <v>46222</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46223</v>
      </c>
      <c r="C33" s="55">
        <f t="shared" si="6"/>
        <v>46223</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46224</v>
      </c>
      <c r="C34" s="55">
        <f t="shared" si="6"/>
        <v>46224</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46225</v>
      </c>
      <c r="C35" s="55">
        <f t="shared" si="6"/>
        <v>46225</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46226</v>
      </c>
      <c r="C36" s="55">
        <f t="shared" si="6"/>
        <v>46226</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46227</v>
      </c>
      <c r="C37" s="55">
        <f t="shared" si="6"/>
        <v>46227</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46228</v>
      </c>
      <c r="C38" s="55">
        <f t="shared" si="6"/>
        <v>46228</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46229</v>
      </c>
      <c r="C39" s="55">
        <f t="shared" si="6"/>
        <v>46229</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46230</v>
      </c>
      <c r="C40" s="55">
        <f t="shared" si="6"/>
        <v>46230</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46231</v>
      </c>
      <c r="C41" s="55">
        <f t="shared" si="6"/>
        <v>46231</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46232</v>
      </c>
      <c r="C42" s="56">
        <f t="shared" si="6"/>
        <v>46232</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46233</v>
      </c>
      <c r="C43" s="55">
        <f t="shared" si="6"/>
        <v>46233</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46234</v>
      </c>
      <c r="C44" s="57">
        <f t="shared" si="6"/>
        <v>46234</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69" priority="5">
      <formula>MATCH($B14,祝日,0)&gt;0</formula>
    </cfRule>
    <cfRule type="expression" dxfId="68" priority="6">
      <formula>WEEKDAY($B14)=1</formula>
    </cfRule>
    <cfRule type="expression" dxfId="67" priority="7">
      <formula>WEEKDAY($B14)=7</formula>
    </cfRule>
  </conditionalFormatting>
  <conditionalFormatting sqref="B42:AA44">
    <cfRule type="expression" dxfId="66" priority="4">
      <formula>$B42=""</formula>
    </cfRule>
  </conditionalFormatting>
  <conditionalFormatting sqref="F14:F44">
    <cfRule type="expression" dxfId="65" priority="3">
      <formula>AND(G14&gt;TIME(6,0,0),F14&lt;TIME(0,45,0),G14&lt;&gt;"")=TRUE</formula>
    </cfRule>
  </conditionalFormatting>
  <conditionalFormatting sqref="G14:G44">
    <cfRule type="expression" dxfId="64" priority="1">
      <formula>AC14&gt;(1+TIME(6,0,0))</formula>
    </cfRule>
    <cfRule type="expression" dxfId="63" priority="2">
      <formula>AND(G14&gt;TIME(7,45,0),G14&lt;&gt;"")</formula>
    </cfRule>
  </conditionalFormatting>
  <dataValidations count="2">
    <dataValidation type="list" allowBlank="1" showInputMessage="1" showErrorMessage="1" sqref="P10:R10 T10:V10 H10:J10 L10:N10 X10:Z10" xr:uid="{00000000-0002-0000-0500-000000000000}">
      <formula1>業務区分</formula1>
    </dataValidation>
    <dataValidation allowBlank="1" showInputMessage="1" sqref="H12:J13 L12:N13 P12:R13 T12:V13 X12:Z12" xr:uid="{00000000-0002-0000-05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12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Jul!X3</f>
        <v>Physics</v>
      </c>
      <c r="Y3" s="261"/>
      <c r="Z3" s="261"/>
      <c r="AA3" s="261"/>
      <c r="AB3" s="12"/>
    </row>
    <row r="4" spans="2:29" ht="30" customHeight="1">
      <c r="B4" s="216">
        <f>Jul!B4</f>
        <v>2026</v>
      </c>
      <c r="C4" s="216"/>
      <c r="D4" s="1" t="s">
        <v>38</v>
      </c>
      <c r="E4" s="12"/>
      <c r="F4" s="12"/>
      <c r="G4" s="12"/>
      <c r="H4" s="12"/>
      <c r="I4" s="12"/>
      <c r="J4" s="12"/>
      <c r="K4" s="12"/>
      <c r="L4" s="12"/>
      <c r="M4" s="12"/>
      <c r="N4" s="12"/>
      <c r="O4" s="12"/>
      <c r="P4" s="12"/>
      <c r="Q4" s="12"/>
      <c r="R4" s="12"/>
      <c r="S4" s="12"/>
      <c r="T4" s="12"/>
      <c r="U4" s="12"/>
      <c r="V4" s="218" t="s">
        <v>111</v>
      </c>
      <c r="W4" s="219"/>
      <c r="X4" s="262" t="str">
        <f>Jul!X4</f>
        <v>C5SD9999</v>
      </c>
      <c r="Y4" s="262"/>
      <c r="Z4" s="262"/>
      <c r="AA4" s="262"/>
      <c r="AB4" s="12"/>
    </row>
    <row r="5" spans="2:29" ht="30" customHeight="1" thickBot="1">
      <c r="B5" s="222">
        <v>8</v>
      </c>
      <c r="C5" s="222"/>
      <c r="D5" s="7" t="s">
        <v>37</v>
      </c>
      <c r="E5" s="5"/>
      <c r="F5" s="5"/>
      <c r="G5" s="5"/>
      <c r="H5" s="1"/>
      <c r="I5" s="1"/>
      <c r="J5" s="1"/>
      <c r="K5" s="1"/>
      <c r="L5" s="1"/>
      <c r="M5" s="1"/>
      <c r="N5" s="1"/>
      <c r="O5" s="1"/>
      <c r="P5" s="1"/>
      <c r="Q5" s="1"/>
      <c r="R5" s="1"/>
      <c r="S5" s="1"/>
      <c r="T5" s="1"/>
      <c r="U5" s="1"/>
      <c r="V5" s="219" t="s">
        <v>112</v>
      </c>
      <c r="W5" s="219"/>
      <c r="X5" s="263" t="str">
        <f>Jul!X5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Jul!H10</f>
        <v>Work classification
(select)</v>
      </c>
      <c r="I10" s="255"/>
      <c r="J10" s="255"/>
      <c r="K10" s="266"/>
      <c r="L10" s="254" t="str">
        <f>Jul!L10</f>
        <v>Work classification
(select)</v>
      </c>
      <c r="M10" s="255"/>
      <c r="N10" s="255"/>
      <c r="O10" s="266"/>
      <c r="P10" s="254" t="str">
        <f>Jul!P10</f>
        <v>Work classification
(select)</v>
      </c>
      <c r="Q10" s="255"/>
      <c r="R10" s="255"/>
      <c r="S10" s="266"/>
      <c r="T10" s="254" t="str">
        <f>Jul!T10</f>
        <v>Work classification
(select)</v>
      </c>
      <c r="U10" s="255"/>
      <c r="V10" s="255"/>
      <c r="W10" s="266"/>
      <c r="X10" s="254" t="str">
        <f>Jul!X10</f>
        <v>Work classification
(select)</v>
      </c>
      <c r="Y10" s="255"/>
      <c r="Z10" s="255"/>
      <c r="AA10" s="256"/>
    </row>
    <row r="11" spans="2:29" ht="19.5" customHeight="1">
      <c r="B11" s="228"/>
      <c r="C11" s="231"/>
      <c r="D11" s="240"/>
      <c r="E11" s="241"/>
      <c r="F11" s="234"/>
      <c r="G11" s="234"/>
      <c r="H11" s="251" t="str">
        <f>Jul!H11</f>
        <v>（Staff number）</v>
      </c>
      <c r="I11" s="267"/>
      <c r="J11" s="267"/>
      <c r="K11" s="268"/>
      <c r="L11" s="251" t="str">
        <f>Jul!L11</f>
        <v>（Staff number）</v>
      </c>
      <c r="M11" s="267"/>
      <c r="N11" s="267"/>
      <c r="O11" s="268"/>
      <c r="P11" s="251" t="str">
        <f>Jul!P11</f>
        <v>（Staff number）</v>
      </c>
      <c r="Q11" s="267"/>
      <c r="R11" s="267"/>
      <c r="S11" s="268"/>
      <c r="T11" s="251" t="str">
        <f>Jul!T11</f>
        <v>（Staff number）</v>
      </c>
      <c r="U11" s="267"/>
      <c r="V11" s="267"/>
      <c r="W11" s="268"/>
      <c r="X11" s="251" t="str">
        <f>Jul!X11</f>
        <v>（Staff number）</v>
      </c>
      <c r="Y11" s="267"/>
      <c r="Z11" s="267"/>
      <c r="AA11" s="269"/>
    </row>
    <row r="12" spans="2:29" ht="38.25" customHeight="1">
      <c r="B12" s="228" t="s">
        <v>42</v>
      </c>
      <c r="C12" s="231" t="s">
        <v>43</v>
      </c>
      <c r="D12" s="242"/>
      <c r="E12" s="243"/>
      <c r="F12" s="234"/>
      <c r="G12" s="234" t="s">
        <v>41</v>
      </c>
      <c r="H12" s="258" t="str">
        <f>Jul!H12</f>
        <v>TA subject name etc.
（Work content other than TA）</v>
      </c>
      <c r="I12" s="259"/>
      <c r="J12" s="259"/>
      <c r="K12" s="265"/>
      <c r="L12" s="258" t="str">
        <f>Jul!L12</f>
        <v>TA subject name etc.
（Work content other than TA）</v>
      </c>
      <c r="M12" s="259"/>
      <c r="N12" s="259"/>
      <c r="O12" s="265"/>
      <c r="P12" s="258" t="str">
        <f>Jul!P12</f>
        <v>TA subject name etc.
（Work content other than TA）</v>
      </c>
      <c r="Q12" s="259"/>
      <c r="R12" s="259"/>
      <c r="S12" s="265"/>
      <c r="T12" s="258" t="str">
        <f>Jul!T12</f>
        <v>TA subject name etc.
（Work content other than TA）</v>
      </c>
      <c r="U12" s="259"/>
      <c r="V12" s="259"/>
      <c r="W12" s="265"/>
      <c r="X12" s="258" t="str">
        <f>Jul!X12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46235</v>
      </c>
      <c r="C14" s="55">
        <f>B14</f>
        <v>46235</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IF(G14="",0,G14)+IF(QUOTIENT(B14-1,7)*7+1&lt;B14,Jul!AC44,)</f>
        <v>0</v>
      </c>
    </row>
    <row r="15" spans="2:29" ht="20.100000000000001" customHeight="1">
      <c r="B15" s="10">
        <f>B14+1</f>
        <v>46236</v>
      </c>
      <c r="C15" s="55">
        <f>B15</f>
        <v>46236</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46237</v>
      </c>
      <c r="C16" s="55">
        <f t="shared" ref="C16:C44" si="6">B16</f>
        <v>46237</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46238</v>
      </c>
      <c r="C17" s="55">
        <f t="shared" si="6"/>
        <v>46238</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46239</v>
      </c>
      <c r="C18" s="55">
        <f t="shared" si="6"/>
        <v>46239</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46240</v>
      </c>
      <c r="C19" s="55">
        <f t="shared" si="6"/>
        <v>46240</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46241</v>
      </c>
      <c r="C20" s="55">
        <f t="shared" si="6"/>
        <v>46241</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46242</v>
      </c>
      <c r="C21" s="55">
        <f t="shared" si="6"/>
        <v>46242</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46243</v>
      </c>
      <c r="C22" s="55">
        <f t="shared" si="6"/>
        <v>46243</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95">
        <f t="shared" si="5"/>
        <v>46244</v>
      </c>
      <c r="C23" s="96">
        <f t="shared" si="6"/>
        <v>46244</v>
      </c>
      <c r="D23" s="97" t="str">
        <f t="shared" si="0"/>
        <v/>
      </c>
      <c r="E23" s="98" t="str">
        <f t="shared" si="1"/>
        <v/>
      </c>
      <c r="F23" s="98" t="str">
        <f t="shared" si="2"/>
        <v/>
      </c>
      <c r="G23" s="99" t="str">
        <f t="shared" si="3"/>
        <v/>
      </c>
      <c r="H23" s="100"/>
      <c r="I23" s="101"/>
      <c r="J23" s="101"/>
      <c r="K23" s="102"/>
      <c r="L23" s="100"/>
      <c r="M23" s="101"/>
      <c r="N23" s="101"/>
      <c r="O23" s="102"/>
      <c r="P23" s="100"/>
      <c r="Q23" s="101"/>
      <c r="R23" s="101"/>
      <c r="S23" s="102"/>
      <c r="T23" s="100"/>
      <c r="U23" s="101"/>
      <c r="V23" s="101"/>
      <c r="W23" s="102"/>
      <c r="X23" s="100"/>
      <c r="Y23" s="103"/>
      <c r="Z23" s="103"/>
      <c r="AA23" s="104"/>
      <c r="AB23" s="105"/>
      <c r="AC23" s="68">
        <f t="shared" si="4"/>
        <v>0</v>
      </c>
      <c r="AD23" s="4"/>
      <c r="AE23" s="4"/>
    </row>
    <row r="24" spans="2:31" ht="20.100000000000001" customHeight="1">
      <c r="B24" s="10">
        <f t="shared" si="5"/>
        <v>46245</v>
      </c>
      <c r="C24" s="55">
        <f t="shared" si="6"/>
        <v>46245</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6">
        <f t="shared" si="5"/>
        <v>46246</v>
      </c>
      <c r="C25" s="107">
        <f t="shared" si="6"/>
        <v>46246</v>
      </c>
      <c r="D25" s="108" t="str">
        <f t="shared" si="0"/>
        <v/>
      </c>
      <c r="E25" s="109" t="str">
        <f t="shared" si="1"/>
        <v/>
      </c>
      <c r="F25" s="109" t="str">
        <f t="shared" si="2"/>
        <v/>
      </c>
      <c r="G25" s="110" t="str">
        <f t="shared" si="3"/>
        <v/>
      </c>
      <c r="H25" s="111"/>
      <c r="I25" s="112"/>
      <c r="J25" s="112"/>
      <c r="K25" s="113"/>
      <c r="L25" s="111"/>
      <c r="M25" s="112"/>
      <c r="N25" s="112"/>
      <c r="O25" s="113"/>
      <c r="P25" s="111"/>
      <c r="Q25" s="112"/>
      <c r="R25" s="112"/>
      <c r="S25" s="113"/>
      <c r="T25" s="111"/>
      <c r="U25" s="112"/>
      <c r="V25" s="112"/>
      <c r="W25" s="113"/>
      <c r="X25" s="111"/>
      <c r="Y25" s="114"/>
      <c r="Z25" s="114"/>
      <c r="AA25" s="115"/>
      <c r="AC25" s="68">
        <f t="shared" si="4"/>
        <v>0</v>
      </c>
    </row>
    <row r="26" spans="2:31" s="116" customFormat="1" ht="20.100000000000001" customHeight="1">
      <c r="B26" s="106">
        <f t="shared" si="5"/>
        <v>46247</v>
      </c>
      <c r="C26" s="107">
        <f t="shared" si="6"/>
        <v>46247</v>
      </c>
      <c r="D26" s="108" t="str">
        <f t="shared" si="0"/>
        <v/>
      </c>
      <c r="E26" s="109" t="str">
        <f t="shared" si="1"/>
        <v/>
      </c>
      <c r="F26" s="109" t="str">
        <f t="shared" si="2"/>
        <v/>
      </c>
      <c r="G26" s="110" t="str">
        <f t="shared" si="3"/>
        <v/>
      </c>
      <c r="H26" s="111"/>
      <c r="I26" s="112"/>
      <c r="J26" s="112"/>
      <c r="K26" s="113"/>
      <c r="L26" s="111"/>
      <c r="M26" s="112"/>
      <c r="N26" s="112"/>
      <c r="O26" s="113"/>
      <c r="P26" s="111"/>
      <c r="Q26" s="112"/>
      <c r="R26" s="112"/>
      <c r="S26" s="113"/>
      <c r="T26" s="111"/>
      <c r="U26" s="112"/>
      <c r="V26" s="112"/>
      <c r="W26" s="113"/>
      <c r="X26" s="111"/>
      <c r="Y26" s="114"/>
      <c r="Z26" s="114"/>
      <c r="AA26" s="115"/>
      <c r="AC26" s="117"/>
    </row>
    <row r="27" spans="2:31" s="116" customFormat="1" ht="20.100000000000001" customHeight="1">
      <c r="B27" s="106">
        <f t="shared" si="5"/>
        <v>46248</v>
      </c>
      <c r="C27" s="107">
        <f t="shared" si="6"/>
        <v>46248</v>
      </c>
      <c r="D27" s="108" t="str">
        <f t="shared" si="0"/>
        <v/>
      </c>
      <c r="E27" s="109" t="str">
        <f t="shared" si="1"/>
        <v/>
      </c>
      <c r="F27" s="109" t="str">
        <f t="shared" si="2"/>
        <v/>
      </c>
      <c r="G27" s="110" t="str">
        <f t="shared" si="3"/>
        <v/>
      </c>
      <c r="H27" s="111"/>
      <c r="I27" s="112"/>
      <c r="J27" s="112"/>
      <c r="K27" s="113"/>
      <c r="L27" s="111"/>
      <c r="M27" s="112"/>
      <c r="N27" s="112"/>
      <c r="O27" s="113"/>
      <c r="P27" s="111"/>
      <c r="Q27" s="112"/>
      <c r="R27" s="112"/>
      <c r="S27" s="113"/>
      <c r="T27" s="111"/>
      <c r="U27" s="112"/>
      <c r="V27" s="112"/>
      <c r="W27" s="113"/>
      <c r="X27" s="111"/>
      <c r="Y27" s="114"/>
      <c r="Z27" s="114"/>
      <c r="AA27" s="115"/>
      <c r="AC27" s="117"/>
    </row>
    <row r="28" spans="2:31" s="116" customFormat="1" ht="20.100000000000001" customHeight="1">
      <c r="B28" s="106">
        <f t="shared" si="5"/>
        <v>46249</v>
      </c>
      <c r="C28" s="107">
        <f t="shared" si="6"/>
        <v>46249</v>
      </c>
      <c r="D28" s="108" t="str">
        <f t="shared" si="0"/>
        <v/>
      </c>
      <c r="E28" s="109" t="str">
        <f t="shared" si="1"/>
        <v/>
      </c>
      <c r="F28" s="109" t="str">
        <f t="shared" si="2"/>
        <v/>
      </c>
      <c r="G28" s="110" t="str">
        <f t="shared" si="3"/>
        <v/>
      </c>
      <c r="H28" s="111"/>
      <c r="I28" s="112"/>
      <c r="J28" s="112"/>
      <c r="K28" s="113"/>
      <c r="L28" s="111"/>
      <c r="M28" s="112"/>
      <c r="N28" s="112"/>
      <c r="O28" s="113"/>
      <c r="P28" s="111"/>
      <c r="Q28" s="112"/>
      <c r="R28" s="112"/>
      <c r="S28" s="113"/>
      <c r="T28" s="111"/>
      <c r="U28" s="112"/>
      <c r="V28" s="112"/>
      <c r="W28" s="113"/>
      <c r="X28" s="111"/>
      <c r="Y28" s="114"/>
      <c r="Z28" s="114"/>
      <c r="AA28" s="115"/>
      <c r="AC28" s="117"/>
    </row>
    <row r="29" spans="2:31" s="116" customFormat="1" ht="20.100000000000001" customHeight="1">
      <c r="B29" s="106">
        <f t="shared" si="5"/>
        <v>46250</v>
      </c>
      <c r="C29" s="107">
        <f t="shared" si="6"/>
        <v>46250</v>
      </c>
      <c r="D29" s="108" t="str">
        <f t="shared" si="0"/>
        <v/>
      </c>
      <c r="E29" s="109" t="str">
        <f t="shared" si="1"/>
        <v/>
      </c>
      <c r="F29" s="109" t="str">
        <f t="shared" si="2"/>
        <v/>
      </c>
      <c r="G29" s="110" t="str">
        <f t="shared" si="3"/>
        <v/>
      </c>
      <c r="H29" s="111"/>
      <c r="I29" s="112"/>
      <c r="J29" s="112"/>
      <c r="K29" s="113"/>
      <c r="L29" s="111"/>
      <c r="M29" s="112"/>
      <c r="N29" s="112"/>
      <c r="O29" s="113"/>
      <c r="P29" s="111"/>
      <c r="Q29" s="112"/>
      <c r="R29" s="112"/>
      <c r="S29" s="113"/>
      <c r="T29" s="111"/>
      <c r="U29" s="112"/>
      <c r="V29" s="112"/>
      <c r="W29" s="113"/>
      <c r="X29" s="111"/>
      <c r="Y29" s="114"/>
      <c r="Z29" s="114"/>
      <c r="AA29" s="115"/>
      <c r="AC29" s="117"/>
    </row>
    <row r="30" spans="2:31" ht="20.100000000000001" customHeight="1">
      <c r="B30" s="10">
        <f t="shared" si="5"/>
        <v>46251</v>
      </c>
      <c r="C30" s="55">
        <f t="shared" si="6"/>
        <v>46251</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46252</v>
      </c>
      <c r="C31" s="55">
        <f t="shared" si="6"/>
        <v>46252</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46253</v>
      </c>
      <c r="C32" s="55">
        <f t="shared" si="6"/>
        <v>46253</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46254</v>
      </c>
      <c r="C33" s="55">
        <f t="shared" si="6"/>
        <v>46254</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46255</v>
      </c>
      <c r="C34" s="55">
        <f t="shared" si="6"/>
        <v>46255</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46256</v>
      </c>
      <c r="C35" s="55">
        <f t="shared" si="6"/>
        <v>46256</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46257</v>
      </c>
      <c r="C36" s="55">
        <f t="shared" si="6"/>
        <v>46257</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46258</v>
      </c>
      <c r="C37" s="55">
        <f t="shared" si="6"/>
        <v>46258</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46259</v>
      </c>
      <c r="C38" s="55">
        <f t="shared" si="6"/>
        <v>46259</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46260</v>
      </c>
      <c r="C39" s="55">
        <f t="shared" si="6"/>
        <v>46260</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46261</v>
      </c>
      <c r="C40" s="55">
        <f t="shared" si="6"/>
        <v>46261</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46262</v>
      </c>
      <c r="C41" s="55">
        <f t="shared" si="6"/>
        <v>46262</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46263</v>
      </c>
      <c r="C42" s="56">
        <f t="shared" si="6"/>
        <v>46263</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46264</v>
      </c>
      <c r="C43" s="55">
        <f t="shared" si="6"/>
        <v>46264</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46265</v>
      </c>
      <c r="C44" s="57">
        <f t="shared" si="6"/>
        <v>46265</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62" priority="5">
      <formula>MATCH($B14,祝日,0)&gt;0</formula>
    </cfRule>
    <cfRule type="expression" dxfId="61" priority="6">
      <formula>WEEKDAY($B14)=1</formula>
    </cfRule>
    <cfRule type="expression" dxfId="60" priority="7">
      <formula>WEEKDAY($B14)=7</formula>
    </cfRule>
  </conditionalFormatting>
  <conditionalFormatting sqref="B42:AA44">
    <cfRule type="expression" dxfId="59" priority="4">
      <formula>$B42=""</formula>
    </cfRule>
  </conditionalFormatting>
  <conditionalFormatting sqref="F14:F44">
    <cfRule type="expression" dxfId="58" priority="3">
      <formula>AND(G14&gt;TIME(6,0,0),F14&lt;TIME(0,45,0),G14&lt;&gt;"")=TRUE</formula>
    </cfRule>
  </conditionalFormatting>
  <conditionalFormatting sqref="G14:G44">
    <cfRule type="expression" dxfId="57" priority="1">
      <formula>AC14&gt;(1+TIME(6,0,0))</formula>
    </cfRule>
    <cfRule type="expression" dxfId="56" priority="2">
      <formula>AND(G14&gt;TIME(7,45,0),G14&lt;&gt;"")</formula>
    </cfRule>
  </conditionalFormatting>
  <dataValidations count="2">
    <dataValidation allowBlank="1" showInputMessage="1" sqref="H12:J13 L12:N13 P12:R13 T12:V13 X12:Z12" xr:uid="{00000000-0002-0000-0600-000000000000}"/>
    <dataValidation type="list" allowBlank="1" showInputMessage="1" showErrorMessage="1" sqref="P10:R10 T10:V10 H10:J10 L10:N10 X10:Z10" xr:uid="{00000000-0002-0000-06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Aug!X3</f>
        <v>Physics</v>
      </c>
      <c r="Y3" s="261"/>
      <c r="Z3" s="261"/>
      <c r="AA3" s="261"/>
      <c r="AB3" s="12"/>
    </row>
    <row r="4" spans="2:29" ht="30" customHeight="1">
      <c r="B4" s="216">
        <f>Aug!B4</f>
        <v>2026</v>
      </c>
      <c r="C4" s="216"/>
      <c r="D4" s="1" t="s">
        <v>38</v>
      </c>
      <c r="E4" s="12"/>
      <c r="F4" s="12"/>
      <c r="G4" s="12"/>
      <c r="H4" s="12"/>
      <c r="I4" s="12"/>
      <c r="J4" s="12"/>
      <c r="K4" s="12"/>
      <c r="L4" s="12"/>
      <c r="M4" s="12"/>
      <c r="N4" s="12"/>
      <c r="O4" s="12"/>
      <c r="P4" s="12"/>
      <c r="Q4" s="12"/>
      <c r="R4" s="12"/>
      <c r="S4" s="12"/>
      <c r="T4" s="12"/>
      <c r="U4" s="12"/>
      <c r="V4" s="218" t="s">
        <v>111</v>
      </c>
      <c r="W4" s="219"/>
      <c r="X4" s="262" t="str">
        <f>Aug!X4</f>
        <v>C5SD9999</v>
      </c>
      <c r="Y4" s="262"/>
      <c r="Z4" s="262"/>
      <c r="AA4" s="262"/>
      <c r="AB4" s="12"/>
    </row>
    <row r="5" spans="2:29" ht="30" customHeight="1" thickBot="1">
      <c r="B5" s="222">
        <v>9</v>
      </c>
      <c r="C5" s="222"/>
      <c r="D5" s="7" t="s">
        <v>37</v>
      </c>
      <c r="E5" s="5"/>
      <c r="F5" s="5"/>
      <c r="G5" s="5"/>
      <c r="H5" s="1"/>
      <c r="I5" s="1"/>
      <c r="J5" s="1"/>
      <c r="K5" s="1"/>
      <c r="L5" s="1"/>
      <c r="M5" s="1"/>
      <c r="N5" s="1"/>
      <c r="O5" s="1"/>
      <c r="P5" s="1"/>
      <c r="Q5" s="1"/>
      <c r="R5" s="1"/>
      <c r="S5" s="1"/>
      <c r="T5" s="1"/>
      <c r="U5" s="1"/>
      <c r="V5" s="219" t="s">
        <v>112</v>
      </c>
      <c r="W5" s="219"/>
      <c r="X5" s="263" t="str">
        <f>Aug!X5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Aug!H10</f>
        <v>Work classification
(select)</v>
      </c>
      <c r="I10" s="255"/>
      <c r="J10" s="255"/>
      <c r="K10" s="266"/>
      <c r="L10" s="254" t="str">
        <f>Aug!L10</f>
        <v>Work classification
(select)</v>
      </c>
      <c r="M10" s="255"/>
      <c r="N10" s="255"/>
      <c r="O10" s="266"/>
      <c r="P10" s="254" t="str">
        <f>Aug!P10</f>
        <v>Work classification
(select)</v>
      </c>
      <c r="Q10" s="255"/>
      <c r="R10" s="255"/>
      <c r="S10" s="266"/>
      <c r="T10" s="254" t="str">
        <f>Aug!T10</f>
        <v>Work classification
(select)</v>
      </c>
      <c r="U10" s="255"/>
      <c r="V10" s="255"/>
      <c r="W10" s="266"/>
      <c r="X10" s="254" t="str">
        <f>Aug!X10</f>
        <v>Work classification
(select)</v>
      </c>
      <c r="Y10" s="255"/>
      <c r="Z10" s="255"/>
      <c r="AA10" s="256"/>
    </row>
    <row r="11" spans="2:29" ht="19.5" customHeight="1">
      <c r="B11" s="228"/>
      <c r="C11" s="231"/>
      <c r="D11" s="240"/>
      <c r="E11" s="241"/>
      <c r="F11" s="234"/>
      <c r="G11" s="234"/>
      <c r="H11" s="251" t="str">
        <f>Aug!H11</f>
        <v>（Staff number）</v>
      </c>
      <c r="I11" s="267"/>
      <c r="J11" s="267"/>
      <c r="K11" s="268"/>
      <c r="L11" s="251" t="str">
        <f>Aug!L11</f>
        <v>（Staff number）</v>
      </c>
      <c r="M11" s="267"/>
      <c r="N11" s="267"/>
      <c r="O11" s="268"/>
      <c r="P11" s="251" t="str">
        <f>Aug!P11</f>
        <v>（Staff number）</v>
      </c>
      <c r="Q11" s="267"/>
      <c r="R11" s="267"/>
      <c r="S11" s="268"/>
      <c r="T11" s="251" t="str">
        <f>Aug!T11</f>
        <v>（Staff number）</v>
      </c>
      <c r="U11" s="267"/>
      <c r="V11" s="267"/>
      <c r="W11" s="268"/>
      <c r="X11" s="251" t="str">
        <f>Aug!X11</f>
        <v>（Staff number）</v>
      </c>
      <c r="Y11" s="267"/>
      <c r="Z11" s="267"/>
      <c r="AA11" s="269"/>
    </row>
    <row r="12" spans="2:29" ht="38.25" customHeight="1">
      <c r="B12" s="228" t="s">
        <v>42</v>
      </c>
      <c r="C12" s="231" t="s">
        <v>43</v>
      </c>
      <c r="D12" s="242"/>
      <c r="E12" s="243"/>
      <c r="F12" s="234"/>
      <c r="G12" s="234" t="s">
        <v>41</v>
      </c>
      <c r="H12" s="258" t="str">
        <f>Aug!H12</f>
        <v>TA subject name etc.
（Work content other than TA）</v>
      </c>
      <c r="I12" s="259"/>
      <c r="J12" s="259"/>
      <c r="K12" s="265"/>
      <c r="L12" s="258" t="str">
        <f>Aug!L12</f>
        <v>TA subject name etc.
（Work content other than TA）</v>
      </c>
      <c r="M12" s="259"/>
      <c r="N12" s="259"/>
      <c r="O12" s="265"/>
      <c r="P12" s="258" t="str">
        <f>Aug!P12</f>
        <v>TA subject name etc.
（Work content other than TA）</v>
      </c>
      <c r="Q12" s="259"/>
      <c r="R12" s="259"/>
      <c r="S12" s="265"/>
      <c r="T12" s="258" t="str">
        <f>Aug!T12</f>
        <v>TA subject name etc.
（Work content other than TA）</v>
      </c>
      <c r="U12" s="259"/>
      <c r="V12" s="259"/>
      <c r="W12" s="265"/>
      <c r="X12" s="258" t="str">
        <f>Aug!X12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46266</v>
      </c>
      <c r="C14" s="55">
        <f>B14</f>
        <v>46266</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IF(G14="",0,G14)+IF(QUOTIENT(B14-1,7)*7+1&lt;B14,Aug!AC44,)</f>
        <v>0</v>
      </c>
    </row>
    <row r="15" spans="2:29" ht="20.100000000000001" customHeight="1">
      <c r="B15" s="10">
        <f>B14+1</f>
        <v>46267</v>
      </c>
      <c r="C15" s="55">
        <f>B15</f>
        <v>46267</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3" si="4">IF(G15="",0,G15)+IF(QUOTIENT(B15-1,7)*7+1&lt;B15,AC14,)</f>
        <v>0</v>
      </c>
    </row>
    <row r="16" spans="2:29" ht="20.100000000000001" customHeight="1">
      <c r="B16" s="10">
        <f t="shared" ref="B16:B41" si="5">B15+1</f>
        <v>46268</v>
      </c>
      <c r="C16" s="55">
        <f t="shared" ref="C16:C44" si="6">B16</f>
        <v>46268</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46269</v>
      </c>
      <c r="C17" s="55">
        <f t="shared" si="6"/>
        <v>46269</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46270</v>
      </c>
      <c r="C18" s="55">
        <f t="shared" si="6"/>
        <v>46270</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46271</v>
      </c>
      <c r="C19" s="55">
        <f t="shared" si="6"/>
        <v>46271</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46272</v>
      </c>
      <c r="C20" s="55">
        <f t="shared" si="6"/>
        <v>46272</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46273</v>
      </c>
      <c r="C21" s="55">
        <f t="shared" si="6"/>
        <v>46273</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46274</v>
      </c>
      <c r="C22" s="55">
        <f t="shared" si="6"/>
        <v>46274</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46275</v>
      </c>
      <c r="C23" s="55">
        <f t="shared" si="6"/>
        <v>46275</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46276</v>
      </c>
      <c r="C24" s="55">
        <f t="shared" si="6"/>
        <v>46276</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46277</v>
      </c>
      <c r="C25" s="55">
        <f t="shared" si="6"/>
        <v>46277</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46278</v>
      </c>
      <c r="C26" s="55">
        <f t="shared" si="6"/>
        <v>46278</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46279</v>
      </c>
      <c r="C27" s="55">
        <f t="shared" si="6"/>
        <v>46279</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46280</v>
      </c>
      <c r="C28" s="55">
        <f t="shared" si="6"/>
        <v>46280</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46281</v>
      </c>
      <c r="C29" s="55">
        <f t="shared" si="6"/>
        <v>46281</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46282</v>
      </c>
      <c r="C30" s="55">
        <f t="shared" si="6"/>
        <v>46282</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46283</v>
      </c>
      <c r="C31" s="55">
        <f t="shared" si="6"/>
        <v>46283</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46284</v>
      </c>
      <c r="C32" s="55">
        <f t="shared" si="6"/>
        <v>46284</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46285</v>
      </c>
      <c r="C33" s="55">
        <f t="shared" si="6"/>
        <v>46285</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46286</v>
      </c>
      <c r="C34" s="55">
        <f t="shared" si="6"/>
        <v>46286</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6">
        <f t="shared" si="5"/>
        <v>46287</v>
      </c>
      <c r="C35" s="107">
        <f t="shared" si="6"/>
        <v>46287</v>
      </c>
      <c r="D35" s="108" t="str">
        <f t="shared" si="0"/>
        <v/>
      </c>
      <c r="E35" s="109" t="str">
        <f t="shared" si="1"/>
        <v/>
      </c>
      <c r="F35" s="109" t="str">
        <f t="shared" si="2"/>
        <v/>
      </c>
      <c r="G35" s="110" t="str">
        <f t="shared" si="3"/>
        <v/>
      </c>
      <c r="H35" s="111"/>
      <c r="I35" s="112"/>
      <c r="J35" s="112"/>
      <c r="K35" s="113"/>
      <c r="L35" s="111"/>
      <c r="M35" s="112"/>
      <c r="N35" s="112"/>
      <c r="O35" s="113"/>
      <c r="P35" s="111"/>
      <c r="Q35" s="112"/>
      <c r="R35" s="112"/>
      <c r="S35" s="113"/>
      <c r="T35" s="111"/>
      <c r="U35" s="112"/>
      <c r="V35" s="112"/>
      <c r="W35" s="113"/>
      <c r="X35" s="111"/>
      <c r="Y35" s="114"/>
      <c r="Z35" s="114"/>
      <c r="AA35" s="115"/>
      <c r="AC35" s="68">
        <f t="shared" si="4"/>
        <v>0</v>
      </c>
    </row>
    <row r="36" spans="1:29" ht="20.100000000000001" customHeight="1">
      <c r="B36" s="10">
        <f t="shared" si="5"/>
        <v>46288</v>
      </c>
      <c r="C36" s="55">
        <f t="shared" si="6"/>
        <v>46288</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46289</v>
      </c>
      <c r="C37" s="55">
        <f t="shared" si="6"/>
        <v>46289</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46290</v>
      </c>
      <c r="C38" s="55">
        <f t="shared" si="6"/>
        <v>46290</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46291</v>
      </c>
      <c r="C39" s="55">
        <f t="shared" si="6"/>
        <v>46291</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46292</v>
      </c>
      <c r="C40" s="55">
        <f t="shared" si="6"/>
        <v>46292</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46293</v>
      </c>
      <c r="C41" s="55">
        <f t="shared" si="6"/>
        <v>46293</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46294</v>
      </c>
      <c r="C42" s="56">
        <f t="shared" si="6"/>
        <v>46294</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46295</v>
      </c>
      <c r="C43" s="55">
        <f t="shared" si="6"/>
        <v>46295</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t="str">
        <f t="shared" si="7"/>
        <v/>
      </c>
      <c r="C44" s="57" t="str">
        <f t="shared" si="6"/>
        <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55" priority="5">
      <formula>MATCH($B14,祝日,0)&gt;0</formula>
    </cfRule>
    <cfRule type="expression" dxfId="54" priority="6">
      <formula>WEEKDAY($B14)=1</formula>
    </cfRule>
    <cfRule type="expression" dxfId="53" priority="7">
      <formula>WEEKDAY($B14)=7</formula>
    </cfRule>
  </conditionalFormatting>
  <conditionalFormatting sqref="B42:AA44">
    <cfRule type="expression" dxfId="52" priority="4">
      <formula>$B42=""</formula>
    </cfRule>
  </conditionalFormatting>
  <conditionalFormatting sqref="F14:F44">
    <cfRule type="expression" dxfId="51" priority="3">
      <formula>AND(G14&gt;TIME(6,0,0),F14&lt;TIME(0,45,0),G14&lt;&gt;"")=TRUE</formula>
    </cfRule>
  </conditionalFormatting>
  <conditionalFormatting sqref="G14:G44">
    <cfRule type="expression" dxfId="50" priority="1">
      <formula>AC14&gt;(1+TIME(6,0,0))</formula>
    </cfRule>
    <cfRule type="expression" dxfId="49" priority="2">
      <formula>AND(G14&gt;TIME(7,45,0),G14&lt;&gt;"")</formula>
    </cfRule>
  </conditionalFormatting>
  <dataValidations count="2">
    <dataValidation type="list" allowBlank="1" showInputMessage="1" showErrorMessage="1" sqref="P10:R10 T10:V10 H10:J10 L10:N10 X10:Z10" xr:uid="{00000000-0002-0000-0700-000000000000}">
      <formula1>業務区分</formula1>
    </dataValidation>
    <dataValidation allowBlank="1" showInputMessage="1" sqref="H12:J13 L12:N13 P12:R13 T12:V13 X12:Z12" xr:uid="{00000000-0002-0000-0700-000001000000}"/>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E61"/>
  <sheetViews>
    <sheetView view="pageBreakPreview" topLeftCell="B1" zoomScale="80" zoomScaleNormal="100" zoomScaleSheetLayoutView="80" workbookViewId="0">
      <selection activeCell="B1" sqref="B1"/>
    </sheetView>
  </sheetViews>
  <sheetFormatPr defaultRowHeight="14.25" outlineLevelCol="1"/>
  <cols>
    <col min="1" max="1" width="3.125" style="3" hidden="1" customWidth="1"/>
    <col min="2" max="2" width="4.375" style="3" customWidth="1"/>
    <col min="3" max="3" width="5.375" style="3" customWidth="1"/>
    <col min="4" max="6" width="5.5" style="3" customWidth="1"/>
    <col min="7" max="7" width="7.125" style="3" bestFit="1" customWidth="1"/>
    <col min="8" max="8" width="5.5" style="3" customWidth="1"/>
    <col min="9" max="10" width="5.5" style="3" customWidth="1" outlineLevel="1"/>
    <col min="11" max="12" width="5.5" style="3" customWidth="1"/>
    <col min="13" max="14" width="5.5" style="3" customWidth="1" outlineLevel="1"/>
    <col min="15" max="16" width="5.5" style="3" customWidth="1"/>
    <col min="17" max="18" width="5.5" style="3" customWidth="1" outlineLevel="1"/>
    <col min="19" max="20" width="5.5" style="3" customWidth="1"/>
    <col min="21" max="22" width="5.5" style="3" customWidth="1" outlineLevel="1"/>
    <col min="23" max="24" width="5.5" style="3" customWidth="1"/>
    <col min="25" max="26" width="5.5" style="3" customWidth="1" outlineLevel="1"/>
    <col min="27" max="27" width="5.5" style="3" customWidth="1"/>
    <col min="28" max="28" width="3.125" style="3" customWidth="1"/>
    <col min="29" max="29" width="12" style="3" hidden="1" customWidth="1"/>
    <col min="30" max="31" width="12" style="3" customWidth="1"/>
    <col min="32" max="32" width="14.25" style="3" customWidth="1"/>
    <col min="33" max="16384" width="9" style="3"/>
  </cols>
  <sheetData>
    <row r="2" spans="2:29" ht="26.25" customHeight="1">
      <c r="B2" s="214" t="s">
        <v>33</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2:29" ht="30" customHeight="1">
      <c r="B3" s="216"/>
      <c r="C3" s="216"/>
      <c r="D3" s="1"/>
      <c r="E3" s="12"/>
      <c r="F3" s="12"/>
      <c r="G3" s="12"/>
      <c r="H3" s="12"/>
      <c r="I3" s="12"/>
      <c r="J3" s="12"/>
      <c r="K3" s="12"/>
      <c r="L3" s="12"/>
      <c r="M3" s="12"/>
      <c r="N3" s="12"/>
      <c r="O3" s="12"/>
      <c r="P3" s="12"/>
      <c r="Q3" s="12"/>
      <c r="R3" s="12"/>
      <c r="S3" s="12"/>
      <c r="T3" s="12"/>
      <c r="U3" s="12"/>
      <c r="V3" s="217" t="s">
        <v>110</v>
      </c>
      <c r="W3" s="217"/>
      <c r="X3" s="261" t="str">
        <f>Sep!X3</f>
        <v>Physics</v>
      </c>
      <c r="Y3" s="261"/>
      <c r="Z3" s="261"/>
      <c r="AA3" s="261"/>
      <c r="AB3" s="12"/>
    </row>
    <row r="4" spans="2:29" ht="30" customHeight="1">
      <c r="B4" s="216">
        <f>Sep!B4</f>
        <v>2026</v>
      </c>
      <c r="C4" s="216"/>
      <c r="D4" s="1" t="s">
        <v>38</v>
      </c>
      <c r="E4" s="12"/>
      <c r="F4" s="12"/>
      <c r="G4" s="12"/>
      <c r="H4" s="12"/>
      <c r="I4" s="12"/>
      <c r="J4" s="12"/>
      <c r="K4" s="12"/>
      <c r="L4" s="12"/>
      <c r="M4" s="12"/>
      <c r="N4" s="12"/>
      <c r="O4" s="12"/>
      <c r="P4" s="12"/>
      <c r="Q4" s="12"/>
      <c r="R4" s="12"/>
      <c r="S4" s="12"/>
      <c r="T4" s="12"/>
      <c r="U4" s="12"/>
      <c r="V4" s="218" t="s">
        <v>111</v>
      </c>
      <c r="W4" s="219"/>
      <c r="X4" s="262" t="str">
        <f>Sep!X4</f>
        <v>C5SD9999</v>
      </c>
      <c r="Y4" s="262"/>
      <c r="Z4" s="262"/>
      <c r="AA4" s="262"/>
      <c r="AB4" s="12"/>
    </row>
    <row r="5" spans="2:29" ht="30" customHeight="1" thickBot="1">
      <c r="B5" s="222">
        <v>10</v>
      </c>
      <c r="C5" s="222"/>
      <c r="D5" s="7" t="s">
        <v>37</v>
      </c>
      <c r="E5" s="5"/>
      <c r="F5" s="5"/>
      <c r="G5" s="5"/>
      <c r="H5" s="1"/>
      <c r="I5" s="1"/>
      <c r="J5" s="1"/>
      <c r="K5" s="1"/>
      <c r="L5" s="1"/>
      <c r="M5" s="1"/>
      <c r="N5" s="1"/>
      <c r="O5" s="1"/>
      <c r="P5" s="1"/>
      <c r="Q5" s="1"/>
      <c r="R5" s="1"/>
      <c r="S5" s="1"/>
      <c r="T5" s="1"/>
      <c r="U5" s="1"/>
      <c r="V5" s="219" t="s">
        <v>112</v>
      </c>
      <c r="W5" s="219"/>
      <c r="X5" s="263" t="str">
        <f>Sep!X5</f>
        <v>Taro TOHOKU</v>
      </c>
      <c r="Y5" s="263"/>
      <c r="Z5" s="263"/>
      <c r="AA5" s="263"/>
    </row>
    <row r="6" spans="2:29" ht="6" customHeight="1"/>
    <row r="7" spans="2:29" ht="22.5" customHeight="1" thickBot="1">
      <c r="B7" s="1"/>
    </row>
    <row r="8" spans="2:29" ht="28.5" customHeight="1">
      <c r="B8" s="227" t="s">
        <v>81</v>
      </c>
      <c r="C8" s="230" t="s">
        <v>82</v>
      </c>
      <c r="D8" s="238" t="s">
        <v>44</v>
      </c>
      <c r="E8" s="239"/>
      <c r="F8" s="233" t="s">
        <v>64</v>
      </c>
      <c r="G8" s="233" t="s">
        <v>41</v>
      </c>
      <c r="H8" s="236" t="s">
        <v>57</v>
      </c>
      <c r="I8" s="237"/>
      <c r="J8" s="237"/>
      <c r="K8" s="237"/>
      <c r="L8" s="237"/>
      <c r="M8" s="237"/>
      <c r="N8" s="237"/>
      <c r="O8" s="237"/>
      <c r="P8" s="237"/>
      <c r="Q8" s="237"/>
      <c r="R8" s="237"/>
      <c r="S8" s="237"/>
      <c r="T8" s="237"/>
      <c r="U8" s="237"/>
      <c r="V8" s="237"/>
      <c r="W8" s="237"/>
      <c r="X8" s="237"/>
      <c r="Y8" s="237"/>
      <c r="Z8" s="237"/>
      <c r="AA8" s="264"/>
    </row>
    <row r="9" spans="2:29" ht="19.5" customHeight="1">
      <c r="B9" s="228"/>
      <c r="C9" s="231"/>
      <c r="D9" s="240"/>
      <c r="E9" s="241"/>
      <c r="F9" s="234"/>
      <c r="G9" s="234"/>
      <c r="H9" s="192" t="s">
        <v>58</v>
      </c>
      <c r="I9" s="192"/>
      <c r="J9" s="192"/>
      <c r="K9" s="192"/>
      <c r="L9" s="192" t="s">
        <v>60</v>
      </c>
      <c r="M9" s="192"/>
      <c r="N9" s="192"/>
      <c r="O9" s="192"/>
      <c r="P9" s="192" t="s">
        <v>61</v>
      </c>
      <c r="Q9" s="192"/>
      <c r="R9" s="192"/>
      <c r="S9" s="192"/>
      <c r="T9" s="192" t="s">
        <v>62</v>
      </c>
      <c r="U9" s="192"/>
      <c r="V9" s="192"/>
      <c r="W9" s="192"/>
      <c r="X9" s="192" t="s">
        <v>109</v>
      </c>
      <c r="Y9" s="192"/>
      <c r="Z9" s="192"/>
      <c r="AA9" s="193"/>
    </row>
    <row r="10" spans="2:29" ht="33.75" customHeight="1">
      <c r="B10" s="228" t="s">
        <v>42</v>
      </c>
      <c r="C10" s="231" t="s">
        <v>43</v>
      </c>
      <c r="D10" s="240"/>
      <c r="E10" s="241"/>
      <c r="F10" s="234"/>
      <c r="G10" s="234" t="s">
        <v>41</v>
      </c>
      <c r="H10" s="254" t="str">
        <f>Sep!H10</f>
        <v>Work classification
(select)</v>
      </c>
      <c r="I10" s="255"/>
      <c r="J10" s="255"/>
      <c r="K10" s="266"/>
      <c r="L10" s="254" t="str">
        <f>Sep!L10</f>
        <v>Work classification
(select)</v>
      </c>
      <c r="M10" s="255"/>
      <c r="N10" s="255"/>
      <c r="O10" s="266"/>
      <c r="P10" s="254" t="str">
        <f>Sep!P10</f>
        <v>Work classification
(select)</v>
      </c>
      <c r="Q10" s="255"/>
      <c r="R10" s="255"/>
      <c r="S10" s="266"/>
      <c r="T10" s="254" t="str">
        <f>Sep!T10</f>
        <v>Work classification
(select)</v>
      </c>
      <c r="U10" s="255"/>
      <c r="V10" s="255"/>
      <c r="W10" s="266"/>
      <c r="X10" s="254" t="str">
        <f>Sep!X10</f>
        <v>Work classification
(select)</v>
      </c>
      <c r="Y10" s="255"/>
      <c r="Z10" s="255"/>
      <c r="AA10" s="256"/>
    </row>
    <row r="11" spans="2:29" ht="19.5" customHeight="1">
      <c r="B11" s="228"/>
      <c r="C11" s="231"/>
      <c r="D11" s="240"/>
      <c r="E11" s="241"/>
      <c r="F11" s="234"/>
      <c r="G11" s="234"/>
      <c r="H11" s="251" t="str">
        <f>Sep!H11</f>
        <v>（Staff number）</v>
      </c>
      <c r="I11" s="267"/>
      <c r="J11" s="267"/>
      <c r="K11" s="268"/>
      <c r="L11" s="251" t="str">
        <f>Sep!L11</f>
        <v>（Staff number）</v>
      </c>
      <c r="M11" s="267"/>
      <c r="N11" s="267"/>
      <c r="O11" s="268"/>
      <c r="P11" s="251" t="str">
        <f>Sep!P11</f>
        <v>（Staff number）</v>
      </c>
      <c r="Q11" s="267"/>
      <c r="R11" s="267"/>
      <c r="S11" s="268"/>
      <c r="T11" s="251" t="str">
        <f>Sep!T11</f>
        <v>（Staff number）</v>
      </c>
      <c r="U11" s="267"/>
      <c r="V11" s="267"/>
      <c r="W11" s="268"/>
      <c r="X11" s="251" t="str">
        <f>Sep!X11</f>
        <v>（Staff number）</v>
      </c>
      <c r="Y11" s="267"/>
      <c r="Z11" s="267"/>
      <c r="AA11" s="269"/>
    </row>
    <row r="12" spans="2:29" ht="38.25" customHeight="1">
      <c r="B12" s="228" t="s">
        <v>42</v>
      </c>
      <c r="C12" s="231" t="s">
        <v>43</v>
      </c>
      <c r="D12" s="242"/>
      <c r="E12" s="243"/>
      <c r="F12" s="234"/>
      <c r="G12" s="234" t="s">
        <v>41</v>
      </c>
      <c r="H12" s="258" t="str">
        <f>Sep!H12</f>
        <v>TA subject name etc.
（Work content other than TA）</v>
      </c>
      <c r="I12" s="259"/>
      <c r="J12" s="259"/>
      <c r="K12" s="265"/>
      <c r="L12" s="258" t="str">
        <f>Sep!L12</f>
        <v>TA subject name etc.
（Work content other than TA）</v>
      </c>
      <c r="M12" s="259"/>
      <c r="N12" s="259"/>
      <c r="O12" s="265"/>
      <c r="P12" s="258" t="str">
        <f>Sep!P12</f>
        <v>TA subject name etc.
（Work content other than TA）</v>
      </c>
      <c r="Q12" s="259"/>
      <c r="R12" s="259"/>
      <c r="S12" s="265"/>
      <c r="T12" s="258" t="str">
        <f>Sep!T12</f>
        <v>TA subject name etc.
（Work content other than TA）</v>
      </c>
      <c r="U12" s="259"/>
      <c r="V12" s="259"/>
      <c r="W12" s="265"/>
      <c r="X12" s="258" t="str">
        <f>Sep!X12</f>
        <v>TA subject name etc.
（Work content other than TA）</v>
      </c>
      <c r="Y12" s="259"/>
      <c r="Z12" s="259"/>
      <c r="AA12" s="260"/>
    </row>
    <row r="13" spans="2:29" ht="34.5" thickBot="1">
      <c r="B13" s="229"/>
      <c r="C13" s="232"/>
      <c r="D13" s="25" t="s">
        <v>46</v>
      </c>
      <c r="E13" s="26" t="s">
        <v>47</v>
      </c>
      <c r="F13" s="235"/>
      <c r="G13" s="235"/>
      <c r="H13" s="23" t="s">
        <v>49</v>
      </c>
      <c r="I13" s="54" t="s">
        <v>67</v>
      </c>
      <c r="J13" s="54" t="s">
        <v>66</v>
      </c>
      <c r="K13" s="24" t="s">
        <v>51</v>
      </c>
      <c r="L13" s="23" t="s">
        <v>49</v>
      </c>
      <c r="M13" s="54" t="s">
        <v>67</v>
      </c>
      <c r="N13" s="54" t="s">
        <v>66</v>
      </c>
      <c r="O13" s="24" t="s">
        <v>51</v>
      </c>
      <c r="P13" s="23" t="s">
        <v>49</v>
      </c>
      <c r="Q13" s="54" t="s">
        <v>67</v>
      </c>
      <c r="R13" s="54" t="s">
        <v>66</v>
      </c>
      <c r="S13" s="24" t="s">
        <v>51</v>
      </c>
      <c r="T13" s="23" t="s">
        <v>49</v>
      </c>
      <c r="U13" s="54" t="s">
        <v>67</v>
      </c>
      <c r="V13" s="54" t="s">
        <v>66</v>
      </c>
      <c r="W13" s="24" t="s">
        <v>51</v>
      </c>
      <c r="X13" s="23" t="s">
        <v>49</v>
      </c>
      <c r="Y13" s="54" t="s">
        <v>67</v>
      </c>
      <c r="Z13" s="54" t="s">
        <v>66</v>
      </c>
      <c r="AA13" s="62" t="s">
        <v>51</v>
      </c>
    </row>
    <row r="14" spans="2:29" ht="20.100000000000001" customHeight="1">
      <c r="B14" s="9">
        <f>DATE($B$4,$B$5,1)</f>
        <v>46296</v>
      </c>
      <c r="C14" s="55">
        <f>B14</f>
        <v>46296</v>
      </c>
      <c r="D14" s="17" t="str">
        <f t="shared" ref="D14:D44" si="0">IF(MIN(H14:AA14)=0,"",MIN(H14:AA14))</f>
        <v/>
      </c>
      <c r="E14" s="18" t="str">
        <f t="shared" ref="E14:E44" si="1">IF(MAX(H14:AA14)=0,"",MAX(H14:AA14))</f>
        <v/>
      </c>
      <c r="F14" s="18" t="str">
        <f t="shared" ref="F14:F44" si="2">IFERROR(E14-D14-G14,"")</f>
        <v/>
      </c>
      <c r="G14" s="14" t="str">
        <f t="shared" ref="G14:G44" si="3">IF(K14-H14+O14-L14+S14-P14+W14-T14+AA14-X14=0,"",K14-H14+O14-L14+S14-P14+W14-T14+AA14-X14-(J14-I14+N14-M14+R14-Q14+V14-U14+Z14-Y14))</f>
        <v/>
      </c>
      <c r="H14" s="82"/>
      <c r="I14" s="83"/>
      <c r="J14" s="83"/>
      <c r="K14" s="84"/>
      <c r="L14" s="82"/>
      <c r="M14" s="83"/>
      <c r="N14" s="83"/>
      <c r="O14" s="84"/>
      <c r="P14" s="82"/>
      <c r="Q14" s="83"/>
      <c r="R14" s="83"/>
      <c r="S14" s="84"/>
      <c r="T14" s="82"/>
      <c r="U14" s="83"/>
      <c r="V14" s="83"/>
      <c r="W14" s="84"/>
      <c r="X14" s="82"/>
      <c r="Y14" s="83"/>
      <c r="Z14" s="83"/>
      <c r="AA14" s="85"/>
      <c r="AC14" s="68">
        <f>IF(G14="",0,G14)+IF(QUOTIENT(B14-1,7)*7+1&lt;B14,Sep!AC43,)</f>
        <v>0</v>
      </c>
    </row>
    <row r="15" spans="2:29" ht="20.100000000000001" customHeight="1">
      <c r="B15" s="10">
        <f>B14+1</f>
        <v>46297</v>
      </c>
      <c r="C15" s="55">
        <f>B15</f>
        <v>46297</v>
      </c>
      <c r="D15" s="17" t="str">
        <f t="shared" si="0"/>
        <v/>
      </c>
      <c r="E15" s="18" t="str">
        <f t="shared" si="1"/>
        <v/>
      </c>
      <c r="F15" s="18" t="str">
        <f t="shared" si="2"/>
        <v/>
      </c>
      <c r="G15" s="14" t="str">
        <f t="shared" si="3"/>
        <v/>
      </c>
      <c r="H15" s="86"/>
      <c r="I15" s="87"/>
      <c r="J15" s="87"/>
      <c r="K15" s="88"/>
      <c r="L15" s="86"/>
      <c r="M15" s="87"/>
      <c r="N15" s="87"/>
      <c r="O15" s="88"/>
      <c r="P15" s="86"/>
      <c r="Q15" s="87"/>
      <c r="R15" s="87"/>
      <c r="S15" s="88"/>
      <c r="T15" s="86"/>
      <c r="U15" s="87"/>
      <c r="V15" s="87"/>
      <c r="W15" s="88"/>
      <c r="X15" s="86"/>
      <c r="Y15" s="83"/>
      <c r="Z15" s="83"/>
      <c r="AA15" s="89"/>
      <c r="AC15" s="68">
        <f t="shared" ref="AC15:AC44" si="4">IF(G15="",0,G15)+IF(QUOTIENT(B15-1,7)*7+1&lt;B15,AC14,)</f>
        <v>0</v>
      </c>
    </row>
    <row r="16" spans="2:29" ht="20.100000000000001" customHeight="1">
      <c r="B16" s="10">
        <f t="shared" ref="B16:B41" si="5">B15+1</f>
        <v>46298</v>
      </c>
      <c r="C16" s="55">
        <f t="shared" ref="C16:C44" si="6">B16</f>
        <v>46298</v>
      </c>
      <c r="D16" s="17" t="str">
        <f t="shared" si="0"/>
        <v/>
      </c>
      <c r="E16" s="18" t="str">
        <f t="shared" si="1"/>
        <v/>
      </c>
      <c r="F16" s="18" t="str">
        <f t="shared" si="2"/>
        <v/>
      </c>
      <c r="G16" s="14" t="str">
        <f t="shared" si="3"/>
        <v/>
      </c>
      <c r="H16" s="86"/>
      <c r="I16" s="87"/>
      <c r="J16" s="87"/>
      <c r="K16" s="88"/>
      <c r="L16" s="86"/>
      <c r="M16" s="87"/>
      <c r="N16" s="87"/>
      <c r="O16" s="88"/>
      <c r="P16" s="86"/>
      <c r="Q16" s="87"/>
      <c r="R16" s="87"/>
      <c r="S16" s="88"/>
      <c r="T16" s="86"/>
      <c r="U16" s="87"/>
      <c r="V16" s="87"/>
      <c r="W16" s="88"/>
      <c r="X16" s="86"/>
      <c r="Y16" s="83"/>
      <c r="Z16" s="83"/>
      <c r="AA16" s="89"/>
      <c r="AC16" s="68">
        <f t="shared" si="4"/>
        <v>0</v>
      </c>
    </row>
    <row r="17" spans="2:31" ht="20.100000000000001" customHeight="1">
      <c r="B17" s="10">
        <f t="shared" si="5"/>
        <v>46299</v>
      </c>
      <c r="C17" s="55">
        <f t="shared" si="6"/>
        <v>46299</v>
      </c>
      <c r="D17" s="17" t="str">
        <f t="shared" si="0"/>
        <v/>
      </c>
      <c r="E17" s="18" t="str">
        <f t="shared" si="1"/>
        <v/>
      </c>
      <c r="F17" s="18" t="str">
        <f t="shared" si="2"/>
        <v/>
      </c>
      <c r="G17" s="14" t="str">
        <f t="shared" si="3"/>
        <v/>
      </c>
      <c r="H17" s="86"/>
      <c r="I17" s="87"/>
      <c r="J17" s="87"/>
      <c r="K17" s="88"/>
      <c r="L17" s="86"/>
      <c r="M17" s="87"/>
      <c r="N17" s="87"/>
      <c r="O17" s="88"/>
      <c r="P17" s="86"/>
      <c r="Q17" s="87"/>
      <c r="R17" s="87"/>
      <c r="S17" s="88"/>
      <c r="T17" s="86"/>
      <c r="U17" s="87"/>
      <c r="V17" s="87"/>
      <c r="W17" s="88"/>
      <c r="X17" s="86"/>
      <c r="Y17" s="83"/>
      <c r="Z17" s="83"/>
      <c r="AA17" s="89"/>
      <c r="AC17" s="68">
        <f t="shared" si="4"/>
        <v>0</v>
      </c>
    </row>
    <row r="18" spans="2:31" ht="20.100000000000001" customHeight="1">
      <c r="B18" s="10">
        <f t="shared" si="5"/>
        <v>46300</v>
      </c>
      <c r="C18" s="55">
        <f t="shared" si="6"/>
        <v>46300</v>
      </c>
      <c r="D18" s="17" t="str">
        <f t="shared" si="0"/>
        <v/>
      </c>
      <c r="E18" s="18" t="str">
        <f t="shared" si="1"/>
        <v/>
      </c>
      <c r="F18" s="18" t="str">
        <f t="shared" si="2"/>
        <v/>
      </c>
      <c r="G18" s="14" t="str">
        <f t="shared" si="3"/>
        <v/>
      </c>
      <c r="H18" s="86"/>
      <c r="I18" s="87"/>
      <c r="J18" s="87"/>
      <c r="K18" s="88"/>
      <c r="L18" s="86"/>
      <c r="M18" s="87"/>
      <c r="N18" s="87"/>
      <c r="O18" s="88"/>
      <c r="P18" s="86"/>
      <c r="Q18" s="87"/>
      <c r="R18" s="87"/>
      <c r="S18" s="88"/>
      <c r="T18" s="86"/>
      <c r="U18" s="87"/>
      <c r="V18" s="87"/>
      <c r="W18" s="88"/>
      <c r="X18" s="86"/>
      <c r="Y18" s="83"/>
      <c r="Z18" s="83"/>
      <c r="AA18" s="89"/>
      <c r="AC18" s="68">
        <f t="shared" si="4"/>
        <v>0</v>
      </c>
    </row>
    <row r="19" spans="2:31" ht="20.100000000000001" customHeight="1">
      <c r="B19" s="10">
        <f t="shared" si="5"/>
        <v>46301</v>
      </c>
      <c r="C19" s="55">
        <f t="shared" si="6"/>
        <v>46301</v>
      </c>
      <c r="D19" s="17" t="str">
        <f t="shared" si="0"/>
        <v/>
      </c>
      <c r="E19" s="18" t="str">
        <f t="shared" si="1"/>
        <v/>
      </c>
      <c r="F19" s="18" t="str">
        <f t="shared" si="2"/>
        <v/>
      </c>
      <c r="G19" s="14" t="str">
        <f t="shared" si="3"/>
        <v/>
      </c>
      <c r="H19" s="86"/>
      <c r="I19" s="87"/>
      <c r="J19" s="87"/>
      <c r="K19" s="88"/>
      <c r="L19" s="86"/>
      <c r="M19" s="87"/>
      <c r="N19" s="87"/>
      <c r="O19" s="88"/>
      <c r="P19" s="86"/>
      <c r="Q19" s="87"/>
      <c r="R19" s="87"/>
      <c r="S19" s="88"/>
      <c r="T19" s="86"/>
      <c r="U19" s="87"/>
      <c r="V19" s="87"/>
      <c r="W19" s="88"/>
      <c r="X19" s="86"/>
      <c r="Y19" s="83"/>
      <c r="Z19" s="83"/>
      <c r="AA19" s="89"/>
      <c r="AC19" s="68">
        <f t="shared" si="4"/>
        <v>0</v>
      </c>
    </row>
    <row r="20" spans="2:31" ht="20.100000000000001" customHeight="1">
      <c r="B20" s="10">
        <f t="shared" si="5"/>
        <v>46302</v>
      </c>
      <c r="C20" s="55">
        <f t="shared" si="6"/>
        <v>46302</v>
      </c>
      <c r="D20" s="17" t="str">
        <f t="shared" si="0"/>
        <v/>
      </c>
      <c r="E20" s="18" t="str">
        <f t="shared" si="1"/>
        <v/>
      </c>
      <c r="F20" s="18" t="str">
        <f t="shared" si="2"/>
        <v/>
      </c>
      <c r="G20" s="14" t="str">
        <f t="shared" si="3"/>
        <v/>
      </c>
      <c r="H20" s="86"/>
      <c r="I20" s="87"/>
      <c r="J20" s="87"/>
      <c r="K20" s="88"/>
      <c r="L20" s="86"/>
      <c r="M20" s="87"/>
      <c r="N20" s="87"/>
      <c r="O20" s="88"/>
      <c r="P20" s="86"/>
      <c r="Q20" s="87"/>
      <c r="R20" s="87"/>
      <c r="S20" s="88"/>
      <c r="T20" s="86"/>
      <c r="U20" s="87"/>
      <c r="V20" s="87"/>
      <c r="W20" s="88"/>
      <c r="X20" s="86"/>
      <c r="Y20" s="83"/>
      <c r="Z20" s="83"/>
      <c r="AA20" s="89"/>
      <c r="AC20" s="68">
        <f t="shared" si="4"/>
        <v>0</v>
      </c>
    </row>
    <row r="21" spans="2:31" ht="20.100000000000001" customHeight="1">
      <c r="B21" s="10">
        <f t="shared" si="5"/>
        <v>46303</v>
      </c>
      <c r="C21" s="55">
        <f t="shared" si="6"/>
        <v>46303</v>
      </c>
      <c r="D21" s="17" t="str">
        <f t="shared" si="0"/>
        <v/>
      </c>
      <c r="E21" s="18" t="str">
        <f t="shared" si="1"/>
        <v/>
      </c>
      <c r="F21" s="18" t="str">
        <f t="shared" si="2"/>
        <v/>
      </c>
      <c r="G21" s="14" t="str">
        <f t="shared" si="3"/>
        <v/>
      </c>
      <c r="H21" s="86"/>
      <c r="I21" s="87"/>
      <c r="J21" s="87"/>
      <c r="K21" s="88"/>
      <c r="L21" s="86"/>
      <c r="M21" s="87"/>
      <c r="N21" s="87"/>
      <c r="O21" s="88"/>
      <c r="P21" s="86"/>
      <c r="Q21" s="87"/>
      <c r="R21" s="87"/>
      <c r="S21" s="88"/>
      <c r="T21" s="86"/>
      <c r="U21" s="87"/>
      <c r="V21" s="87"/>
      <c r="W21" s="88"/>
      <c r="X21" s="86"/>
      <c r="Y21" s="83"/>
      <c r="Z21" s="83"/>
      <c r="AA21" s="89"/>
      <c r="AC21" s="68">
        <f t="shared" si="4"/>
        <v>0</v>
      </c>
    </row>
    <row r="22" spans="2:31" ht="20.100000000000001" customHeight="1">
      <c r="B22" s="10">
        <f t="shared" si="5"/>
        <v>46304</v>
      </c>
      <c r="C22" s="55">
        <f t="shared" si="6"/>
        <v>46304</v>
      </c>
      <c r="D22" s="17" t="str">
        <f t="shared" si="0"/>
        <v/>
      </c>
      <c r="E22" s="18" t="str">
        <f t="shared" si="1"/>
        <v/>
      </c>
      <c r="F22" s="18" t="str">
        <f t="shared" si="2"/>
        <v/>
      </c>
      <c r="G22" s="14" t="str">
        <f t="shared" si="3"/>
        <v/>
      </c>
      <c r="H22" s="86"/>
      <c r="I22" s="87"/>
      <c r="J22" s="87"/>
      <c r="K22" s="88"/>
      <c r="L22" s="86"/>
      <c r="M22" s="87"/>
      <c r="N22" s="87"/>
      <c r="O22" s="88"/>
      <c r="P22" s="86"/>
      <c r="Q22" s="87"/>
      <c r="R22" s="87"/>
      <c r="S22" s="88"/>
      <c r="T22" s="86"/>
      <c r="U22" s="87"/>
      <c r="V22" s="87"/>
      <c r="W22" s="88"/>
      <c r="X22" s="86"/>
      <c r="Y22" s="83"/>
      <c r="Z22" s="83"/>
      <c r="AA22" s="89"/>
      <c r="AC22" s="68">
        <f t="shared" si="4"/>
        <v>0</v>
      </c>
      <c r="AD22" s="4"/>
      <c r="AE22" s="4"/>
    </row>
    <row r="23" spans="2:31" ht="20.100000000000001" customHeight="1">
      <c r="B23" s="10">
        <f t="shared" si="5"/>
        <v>46305</v>
      </c>
      <c r="C23" s="55">
        <f t="shared" si="6"/>
        <v>46305</v>
      </c>
      <c r="D23" s="17" t="str">
        <f t="shared" si="0"/>
        <v/>
      </c>
      <c r="E23" s="18" t="str">
        <f t="shared" si="1"/>
        <v/>
      </c>
      <c r="F23" s="18" t="str">
        <f t="shared" si="2"/>
        <v/>
      </c>
      <c r="G23" s="14" t="str">
        <f t="shared" si="3"/>
        <v/>
      </c>
      <c r="H23" s="86"/>
      <c r="I23" s="87"/>
      <c r="J23" s="87"/>
      <c r="K23" s="88"/>
      <c r="L23" s="86"/>
      <c r="M23" s="87"/>
      <c r="N23" s="87"/>
      <c r="O23" s="88"/>
      <c r="P23" s="86"/>
      <c r="Q23" s="87"/>
      <c r="R23" s="87"/>
      <c r="S23" s="88"/>
      <c r="T23" s="86"/>
      <c r="U23" s="87"/>
      <c r="V23" s="87"/>
      <c r="W23" s="88"/>
      <c r="X23" s="86"/>
      <c r="Y23" s="83"/>
      <c r="Z23" s="83"/>
      <c r="AA23" s="89"/>
      <c r="AC23" s="68">
        <f t="shared" si="4"/>
        <v>0</v>
      </c>
      <c r="AD23" s="4"/>
      <c r="AE23" s="4"/>
    </row>
    <row r="24" spans="2:31" ht="20.100000000000001" customHeight="1">
      <c r="B24" s="10">
        <f t="shared" si="5"/>
        <v>46306</v>
      </c>
      <c r="C24" s="55">
        <f t="shared" si="6"/>
        <v>46306</v>
      </c>
      <c r="D24" s="17" t="str">
        <f t="shared" si="0"/>
        <v/>
      </c>
      <c r="E24" s="18" t="str">
        <f t="shared" si="1"/>
        <v/>
      </c>
      <c r="F24" s="18" t="str">
        <f t="shared" si="2"/>
        <v/>
      </c>
      <c r="G24" s="14" t="str">
        <f t="shared" si="3"/>
        <v/>
      </c>
      <c r="H24" s="86"/>
      <c r="I24" s="87"/>
      <c r="J24" s="87"/>
      <c r="K24" s="88"/>
      <c r="L24" s="86"/>
      <c r="M24" s="87"/>
      <c r="N24" s="87"/>
      <c r="O24" s="88"/>
      <c r="P24" s="86"/>
      <c r="Q24" s="87"/>
      <c r="R24" s="87"/>
      <c r="S24" s="88"/>
      <c r="T24" s="86"/>
      <c r="U24" s="87"/>
      <c r="V24" s="87"/>
      <c r="W24" s="88"/>
      <c r="X24" s="86"/>
      <c r="Y24" s="83"/>
      <c r="Z24" s="83"/>
      <c r="AA24" s="89"/>
      <c r="AC24" s="68">
        <f t="shared" si="4"/>
        <v>0</v>
      </c>
    </row>
    <row r="25" spans="2:31" ht="20.100000000000001" customHeight="1">
      <c r="B25" s="10">
        <f t="shared" si="5"/>
        <v>46307</v>
      </c>
      <c r="C25" s="55">
        <f t="shared" si="6"/>
        <v>46307</v>
      </c>
      <c r="D25" s="17" t="str">
        <f t="shared" si="0"/>
        <v/>
      </c>
      <c r="E25" s="18" t="str">
        <f t="shared" si="1"/>
        <v/>
      </c>
      <c r="F25" s="18" t="str">
        <f t="shared" si="2"/>
        <v/>
      </c>
      <c r="G25" s="14" t="str">
        <f t="shared" si="3"/>
        <v/>
      </c>
      <c r="H25" s="86"/>
      <c r="I25" s="87"/>
      <c r="J25" s="87"/>
      <c r="K25" s="88"/>
      <c r="L25" s="86"/>
      <c r="M25" s="87"/>
      <c r="N25" s="87"/>
      <c r="O25" s="88"/>
      <c r="P25" s="86"/>
      <c r="Q25" s="87"/>
      <c r="R25" s="87"/>
      <c r="S25" s="88"/>
      <c r="T25" s="86"/>
      <c r="U25" s="87"/>
      <c r="V25" s="87"/>
      <c r="W25" s="88"/>
      <c r="X25" s="86"/>
      <c r="Y25" s="83"/>
      <c r="Z25" s="83"/>
      <c r="AA25" s="89"/>
      <c r="AC25" s="68">
        <f t="shared" si="4"/>
        <v>0</v>
      </c>
    </row>
    <row r="26" spans="2:31" ht="20.100000000000001" customHeight="1">
      <c r="B26" s="10">
        <f t="shared" si="5"/>
        <v>46308</v>
      </c>
      <c r="C26" s="55">
        <f t="shared" si="6"/>
        <v>46308</v>
      </c>
      <c r="D26" s="17" t="str">
        <f t="shared" si="0"/>
        <v/>
      </c>
      <c r="E26" s="18" t="str">
        <f t="shared" si="1"/>
        <v/>
      </c>
      <c r="F26" s="18" t="str">
        <f t="shared" si="2"/>
        <v/>
      </c>
      <c r="G26" s="14" t="str">
        <f t="shared" si="3"/>
        <v/>
      </c>
      <c r="H26" s="86"/>
      <c r="I26" s="87"/>
      <c r="J26" s="87"/>
      <c r="K26" s="88"/>
      <c r="L26" s="86"/>
      <c r="M26" s="87"/>
      <c r="N26" s="87"/>
      <c r="O26" s="88"/>
      <c r="P26" s="86"/>
      <c r="Q26" s="87"/>
      <c r="R26" s="87"/>
      <c r="S26" s="88"/>
      <c r="T26" s="86"/>
      <c r="U26" s="87"/>
      <c r="V26" s="87"/>
      <c r="W26" s="88"/>
      <c r="X26" s="86"/>
      <c r="Y26" s="83"/>
      <c r="Z26" s="83"/>
      <c r="AA26" s="89"/>
      <c r="AC26" s="68">
        <f t="shared" si="4"/>
        <v>0</v>
      </c>
    </row>
    <row r="27" spans="2:31" ht="20.100000000000001" customHeight="1">
      <c r="B27" s="10">
        <f t="shared" si="5"/>
        <v>46309</v>
      </c>
      <c r="C27" s="55">
        <f t="shared" si="6"/>
        <v>46309</v>
      </c>
      <c r="D27" s="17" t="str">
        <f t="shared" si="0"/>
        <v/>
      </c>
      <c r="E27" s="18" t="str">
        <f t="shared" si="1"/>
        <v/>
      </c>
      <c r="F27" s="18" t="str">
        <f t="shared" si="2"/>
        <v/>
      </c>
      <c r="G27" s="14" t="str">
        <f t="shared" si="3"/>
        <v/>
      </c>
      <c r="H27" s="86"/>
      <c r="I27" s="87"/>
      <c r="J27" s="87"/>
      <c r="K27" s="88"/>
      <c r="L27" s="86"/>
      <c r="M27" s="87"/>
      <c r="N27" s="87"/>
      <c r="O27" s="88"/>
      <c r="P27" s="86"/>
      <c r="Q27" s="87"/>
      <c r="R27" s="87"/>
      <c r="S27" s="88"/>
      <c r="T27" s="86"/>
      <c r="U27" s="87"/>
      <c r="V27" s="87"/>
      <c r="W27" s="88"/>
      <c r="X27" s="86"/>
      <c r="Y27" s="83"/>
      <c r="Z27" s="83"/>
      <c r="AA27" s="89"/>
      <c r="AC27" s="68">
        <f t="shared" si="4"/>
        <v>0</v>
      </c>
    </row>
    <row r="28" spans="2:31" ht="20.100000000000001" customHeight="1">
      <c r="B28" s="10">
        <f t="shared" si="5"/>
        <v>46310</v>
      </c>
      <c r="C28" s="55">
        <f t="shared" si="6"/>
        <v>46310</v>
      </c>
      <c r="D28" s="17" t="str">
        <f t="shared" si="0"/>
        <v/>
      </c>
      <c r="E28" s="18" t="str">
        <f t="shared" si="1"/>
        <v/>
      </c>
      <c r="F28" s="18" t="str">
        <f t="shared" si="2"/>
        <v/>
      </c>
      <c r="G28" s="14" t="str">
        <f t="shared" si="3"/>
        <v/>
      </c>
      <c r="H28" s="86"/>
      <c r="I28" s="87"/>
      <c r="J28" s="87"/>
      <c r="K28" s="88"/>
      <c r="L28" s="86"/>
      <c r="M28" s="87"/>
      <c r="N28" s="87"/>
      <c r="O28" s="88"/>
      <c r="P28" s="86"/>
      <c r="Q28" s="87"/>
      <c r="R28" s="87"/>
      <c r="S28" s="88"/>
      <c r="T28" s="86"/>
      <c r="U28" s="87"/>
      <c r="V28" s="87"/>
      <c r="W28" s="88"/>
      <c r="X28" s="86"/>
      <c r="Y28" s="83"/>
      <c r="Z28" s="83"/>
      <c r="AA28" s="89"/>
      <c r="AC28" s="68">
        <f t="shared" si="4"/>
        <v>0</v>
      </c>
    </row>
    <row r="29" spans="2:31" ht="20.100000000000001" customHeight="1">
      <c r="B29" s="10">
        <f t="shared" si="5"/>
        <v>46311</v>
      </c>
      <c r="C29" s="55">
        <f t="shared" si="6"/>
        <v>46311</v>
      </c>
      <c r="D29" s="17" t="str">
        <f t="shared" si="0"/>
        <v/>
      </c>
      <c r="E29" s="18" t="str">
        <f t="shared" si="1"/>
        <v/>
      </c>
      <c r="F29" s="18" t="str">
        <f t="shared" si="2"/>
        <v/>
      </c>
      <c r="G29" s="14" t="str">
        <f t="shared" si="3"/>
        <v/>
      </c>
      <c r="H29" s="86"/>
      <c r="I29" s="87"/>
      <c r="J29" s="87"/>
      <c r="K29" s="88"/>
      <c r="L29" s="86"/>
      <c r="M29" s="87"/>
      <c r="N29" s="87"/>
      <c r="O29" s="88"/>
      <c r="P29" s="86"/>
      <c r="Q29" s="87"/>
      <c r="R29" s="87"/>
      <c r="S29" s="88"/>
      <c r="T29" s="86"/>
      <c r="U29" s="87"/>
      <c r="V29" s="87"/>
      <c r="W29" s="88"/>
      <c r="X29" s="86"/>
      <c r="Y29" s="83"/>
      <c r="Z29" s="83"/>
      <c r="AA29" s="89"/>
      <c r="AC29" s="68">
        <f t="shared" si="4"/>
        <v>0</v>
      </c>
    </row>
    <row r="30" spans="2:31" ht="20.100000000000001" customHeight="1">
      <c r="B30" s="10">
        <f t="shared" si="5"/>
        <v>46312</v>
      </c>
      <c r="C30" s="55">
        <f t="shared" si="6"/>
        <v>46312</v>
      </c>
      <c r="D30" s="17" t="str">
        <f t="shared" si="0"/>
        <v/>
      </c>
      <c r="E30" s="18" t="str">
        <f t="shared" si="1"/>
        <v/>
      </c>
      <c r="F30" s="18" t="str">
        <f t="shared" si="2"/>
        <v/>
      </c>
      <c r="G30" s="14" t="str">
        <f t="shared" si="3"/>
        <v/>
      </c>
      <c r="H30" s="86"/>
      <c r="I30" s="87"/>
      <c r="J30" s="87"/>
      <c r="K30" s="88"/>
      <c r="L30" s="86"/>
      <c r="M30" s="87"/>
      <c r="N30" s="87"/>
      <c r="O30" s="88"/>
      <c r="P30" s="86"/>
      <c r="Q30" s="87"/>
      <c r="R30" s="87"/>
      <c r="S30" s="88"/>
      <c r="T30" s="86"/>
      <c r="U30" s="87"/>
      <c r="V30" s="87"/>
      <c r="W30" s="88"/>
      <c r="X30" s="86"/>
      <c r="Y30" s="83"/>
      <c r="Z30" s="83"/>
      <c r="AA30" s="89"/>
      <c r="AC30" s="68">
        <f t="shared" si="4"/>
        <v>0</v>
      </c>
    </row>
    <row r="31" spans="2:31" ht="20.100000000000001" customHeight="1">
      <c r="B31" s="10">
        <f t="shared" si="5"/>
        <v>46313</v>
      </c>
      <c r="C31" s="55">
        <f t="shared" si="6"/>
        <v>46313</v>
      </c>
      <c r="D31" s="17" t="str">
        <f t="shared" si="0"/>
        <v/>
      </c>
      <c r="E31" s="18" t="str">
        <f t="shared" si="1"/>
        <v/>
      </c>
      <c r="F31" s="18" t="str">
        <f t="shared" si="2"/>
        <v/>
      </c>
      <c r="G31" s="14" t="str">
        <f t="shared" si="3"/>
        <v/>
      </c>
      <c r="H31" s="86"/>
      <c r="I31" s="87"/>
      <c r="J31" s="87"/>
      <c r="K31" s="88"/>
      <c r="L31" s="86"/>
      <c r="M31" s="87"/>
      <c r="N31" s="87"/>
      <c r="O31" s="88"/>
      <c r="P31" s="86"/>
      <c r="Q31" s="87"/>
      <c r="R31" s="87"/>
      <c r="S31" s="88"/>
      <c r="T31" s="86"/>
      <c r="U31" s="87"/>
      <c r="V31" s="87"/>
      <c r="W31" s="88"/>
      <c r="X31" s="86"/>
      <c r="Y31" s="83"/>
      <c r="Z31" s="83"/>
      <c r="AA31" s="89"/>
      <c r="AC31" s="68">
        <f t="shared" si="4"/>
        <v>0</v>
      </c>
    </row>
    <row r="32" spans="2:31" ht="20.100000000000001" customHeight="1">
      <c r="B32" s="10">
        <f t="shared" si="5"/>
        <v>46314</v>
      </c>
      <c r="C32" s="55">
        <f t="shared" si="6"/>
        <v>46314</v>
      </c>
      <c r="D32" s="17" t="str">
        <f t="shared" si="0"/>
        <v/>
      </c>
      <c r="E32" s="18" t="str">
        <f t="shared" si="1"/>
        <v/>
      </c>
      <c r="F32" s="18" t="str">
        <f t="shared" si="2"/>
        <v/>
      </c>
      <c r="G32" s="14" t="str">
        <f t="shared" si="3"/>
        <v/>
      </c>
      <c r="H32" s="86"/>
      <c r="I32" s="87"/>
      <c r="J32" s="87"/>
      <c r="K32" s="88"/>
      <c r="L32" s="86"/>
      <c r="M32" s="87"/>
      <c r="N32" s="87"/>
      <c r="O32" s="88"/>
      <c r="P32" s="86"/>
      <c r="Q32" s="87"/>
      <c r="R32" s="87"/>
      <c r="S32" s="88"/>
      <c r="T32" s="86"/>
      <c r="U32" s="87"/>
      <c r="V32" s="87"/>
      <c r="W32" s="88"/>
      <c r="X32" s="86"/>
      <c r="Y32" s="83"/>
      <c r="Z32" s="83"/>
      <c r="AA32" s="89"/>
      <c r="AC32" s="68">
        <f t="shared" si="4"/>
        <v>0</v>
      </c>
    </row>
    <row r="33" spans="1:29" ht="20.100000000000001" customHeight="1">
      <c r="B33" s="10">
        <f t="shared" si="5"/>
        <v>46315</v>
      </c>
      <c r="C33" s="55">
        <f t="shared" si="6"/>
        <v>46315</v>
      </c>
      <c r="D33" s="17" t="str">
        <f t="shared" si="0"/>
        <v/>
      </c>
      <c r="E33" s="18" t="str">
        <f t="shared" si="1"/>
        <v/>
      </c>
      <c r="F33" s="18" t="str">
        <f t="shared" si="2"/>
        <v/>
      </c>
      <c r="G33" s="14" t="str">
        <f t="shared" si="3"/>
        <v/>
      </c>
      <c r="H33" s="86"/>
      <c r="I33" s="87"/>
      <c r="J33" s="87"/>
      <c r="K33" s="88"/>
      <c r="L33" s="86"/>
      <c r="M33" s="87"/>
      <c r="N33" s="87"/>
      <c r="O33" s="88"/>
      <c r="P33" s="86"/>
      <c r="Q33" s="87"/>
      <c r="R33" s="87"/>
      <c r="S33" s="88"/>
      <c r="T33" s="86"/>
      <c r="U33" s="87"/>
      <c r="V33" s="87"/>
      <c r="W33" s="88"/>
      <c r="X33" s="86"/>
      <c r="Y33" s="83"/>
      <c r="Z33" s="83"/>
      <c r="AA33" s="89"/>
      <c r="AC33" s="68">
        <f t="shared" si="4"/>
        <v>0</v>
      </c>
    </row>
    <row r="34" spans="1:29" ht="20.100000000000001" customHeight="1">
      <c r="B34" s="10">
        <f t="shared" si="5"/>
        <v>46316</v>
      </c>
      <c r="C34" s="55">
        <f t="shared" si="6"/>
        <v>46316</v>
      </c>
      <c r="D34" s="17" t="str">
        <f t="shared" si="0"/>
        <v/>
      </c>
      <c r="E34" s="18" t="str">
        <f t="shared" si="1"/>
        <v/>
      </c>
      <c r="F34" s="18" t="str">
        <f t="shared" si="2"/>
        <v/>
      </c>
      <c r="G34" s="14" t="str">
        <f t="shared" si="3"/>
        <v/>
      </c>
      <c r="H34" s="86"/>
      <c r="I34" s="87"/>
      <c r="J34" s="87"/>
      <c r="K34" s="88"/>
      <c r="L34" s="86"/>
      <c r="M34" s="87"/>
      <c r="N34" s="87"/>
      <c r="O34" s="88"/>
      <c r="P34" s="86"/>
      <c r="Q34" s="87"/>
      <c r="R34" s="87"/>
      <c r="S34" s="88"/>
      <c r="T34" s="86"/>
      <c r="U34" s="87"/>
      <c r="V34" s="87"/>
      <c r="W34" s="88"/>
      <c r="X34" s="86"/>
      <c r="Y34" s="83"/>
      <c r="Z34" s="83"/>
      <c r="AA34" s="89"/>
      <c r="AC34" s="68">
        <f t="shared" si="4"/>
        <v>0</v>
      </c>
    </row>
    <row r="35" spans="1:29" ht="20.100000000000001" customHeight="1">
      <c r="B35" s="10">
        <f t="shared" si="5"/>
        <v>46317</v>
      </c>
      <c r="C35" s="55">
        <f t="shared" si="6"/>
        <v>46317</v>
      </c>
      <c r="D35" s="17" t="str">
        <f t="shared" si="0"/>
        <v/>
      </c>
      <c r="E35" s="18" t="str">
        <f t="shared" si="1"/>
        <v/>
      </c>
      <c r="F35" s="18" t="str">
        <f t="shared" si="2"/>
        <v/>
      </c>
      <c r="G35" s="14" t="str">
        <f t="shared" si="3"/>
        <v/>
      </c>
      <c r="H35" s="86"/>
      <c r="I35" s="87"/>
      <c r="J35" s="87"/>
      <c r="K35" s="88"/>
      <c r="L35" s="86"/>
      <c r="M35" s="87"/>
      <c r="N35" s="87"/>
      <c r="O35" s="88"/>
      <c r="P35" s="86"/>
      <c r="Q35" s="87"/>
      <c r="R35" s="87"/>
      <c r="S35" s="88"/>
      <c r="T35" s="86"/>
      <c r="U35" s="87"/>
      <c r="V35" s="87"/>
      <c r="W35" s="88"/>
      <c r="X35" s="86"/>
      <c r="Y35" s="83"/>
      <c r="Z35" s="83"/>
      <c r="AA35" s="89"/>
      <c r="AC35" s="68">
        <f t="shared" si="4"/>
        <v>0</v>
      </c>
    </row>
    <row r="36" spans="1:29" ht="20.100000000000001" customHeight="1">
      <c r="B36" s="10">
        <f t="shared" si="5"/>
        <v>46318</v>
      </c>
      <c r="C36" s="55">
        <f t="shared" si="6"/>
        <v>46318</v>
      </c>
      <c r="D36" s="17" t="str">
        <f t="shared" si="0"/>
        <v/>
      </c>
      <c r="E36" s="18" t="str">
        <f t="shared" si="1"/>
        <v/>
      </c>
      <c r="F36" s="18" t="str">
        <f t="shared" si="2"/>
        <v/>
      </c>
      <c r="G36" s="14" t="str">
        <f t="shared" si="3"/>
        <v/>
      </c>
      <c r="H36" s="86"/>
      <c r="I36" s="87"/>
      <c r="J36" s="87"/>
      <c r="K36" s="88"/>
      <c r="L36" s="86"/>
      <c r="M36" s="87"/>
      <c r="N36" s="87"/>
      <c r="O36" s="88"/>
      <c r="P36" s="86"/>
      <c r="Q36" s="87"/>
      <c r="R36" s="87"/>
      <c r="S36" s="88"/>
      <c r="T36" s="86"/>
      <c r="U36" s="87"/>
      <c r="V36" s="87"/>
      <c r="W36" s="88"/>
      <c r="X36" s="86"/>
      <c r="Y36" s="83"/>
      <c r="Z36" s="83"/>
      <c r="AA36" s="89"/>
      <c r="AC36" s="68">
        <f t="shared" si="4"/>
        <v>0</v>
      </c>
    </row>
    <row r="37" spans="1:29" ht="20.100000000000001" customHeight="1">
      <c r="B37" s="10">
        <f t="shared" si="5"/>
        <v>46319</v>
      </c>
      <c r="C37" s="55">
        <f t="shared" si="6"/>
        <v>46319</v>
      </c>
      <c r="D37" s="17" t="str">
        <f t="shared" si="0"/>
        <v/>
      </c>
      <c r="E37" s="18" t="str">
        <f t="shared" si="1"/>
        <v/>
      </c>
      <c r="F37" s="18" t="str">
        <f t="shared" si="2"/>
        <v/>
      </c>
      <c r="G37" s="14" t="str">
        <f t="shared" si="3"/>
        <v/>
      </c>
      <c r="H37" s="86"/>
      <c r="I37" s="87"/>
      <c r="J37" s="87"/>
      <c r="K37" s="88"/>
      <c r="L37" s="86"/>
      <c r="M37" s="87"/>
      <c r="N37" s="87"/>
      <c r="O37" s="88"/>
      <c r="P37" s="86"/>
      <c r="Q37" s="87"/>
      <c r="R37" s="87"/>
      <c r="S37" s="88"/>
      <c r="T37" s="86"/>
      <c r="U37" s="87"/>
      <c r="V37" s="87"/>
      <c r="W37" s="88"/>
      <c r="X37" s="86"/>
      <c r="Y37" s="83"/>
      <c r="Z37" s="83"/>
      <c r="AA37" s="89"/>
      <c r="AC37" s="68">
        <f t="shared" si="4"/>
        <v>0</v>
      </c>
    </row>
    <row r="38" spans="1:29" ht="20.100000000000001" customHeight="1">
      <c r="B38" s="10">
        <f t="shared" si="5"/>
        <v>46320</v>
      </c>
      <c r="C38" s="55">
        <f t="shared" si="6"/>
        <v>46320</v>
      </c>
      <c r="D38" s="17" t="str">
        <f t="shared" si="0"/>
        <v/>
      </c>
      <c r="E38" s="18" t="str">
        <f t="shared" si="1"/>
        <v/>
      </c>
      <c r="F38" s="18" t="str">
        <f t="shared" si="2"/>
        <v/>
      </c>
      <c r="G38" s="14" t="str">
        <f t="shared" si="3"/>
        <v/>
      </c>
      <c r="H38" s="86"/>
      <c r="I38" s="87"/>
      <c r="J38" s="87"/>
      <c r="K38" s="88"/>
      <c r="L38" s="86"/>
      <c r="M38" s="87"/>
      <c r="N38" s="87"/>
      <c r="O38" s="88"/>
      <c r="P38" s="86"/>
      <c r="Q38" s="87"/>
      <c r="R38" s="87"/>
      <c r="S38" s="88"/>
      <c r="T38" s="86"/>
      <c r="U38" s="87"/>
      <c r="V38" s="87"/>
      <c r="W38" s="88"/>
      <c r="X38" s="86"/>
      <c r="Y38" s="83"/>
      <c r="Z38" s="83"/>
      <c r="AA38" s="89"/>
      <c r="AC38" s="68">
        <f t="shared" si="4"/>
        <v>0</v>
      </c>
    </row>
    <row r="39" spans="1:29" ht="20.100000000000001" customHeight="1">
      <c r="B39" s="10">
        <f t="shared" si="5"/>
        <v>46321</v>
      </c>
      <c r="C39" s="55">
        <f t="shared" si="6"/>
        <v>46321</v>
      </c>
      <c r="D39" s="17" t="str">
        <f t="shared" si="0"/>
        <v/>
      </c>
      <c r="E39" s="18" t="str">
        <f t="shared" si="1"/>
        <v/>
      </c>
      <c r="F39" s="18" t="str">
        <f t="shared" si="2"/>
        <v/>
      </c>
      <c r="G39" s="14" t="str">
        <f t="shared" si="3"/>
        <v/>
      </c>
      <c r="H39" s="86"/>
      <c r="I39" s="87"/>
      <c r="J39" s="87"/>
      <c r="K39" s="88"/>
      <c r="L39" s="86"/>
      <c r="M39" s="87"/>
      <c r="N39" s="87"/>
      <c r="O39" s="88"/>
      <c r="P39" s="86"/>
      <c r="Q39" s="87"/>
      <c r="R39" s="87"/>
      <c r="S39" s="88"/>
      <c r="T39" s="86"/>
      <c r="U39" s="87"/>
      <c r="V39" s="87"/>
      <c r="W39" s="88"/>
      <c r="X39" s="86"/>
      <c r="Y39" s="83"/>
      <c r="Z39" s="83"/>
      <c r="AA39" s="89"/>
      <c r="AC39" s="68">
        <f t="shared" si="4"/>
        <v>0</v>
      </c>
    </row>
    <row r="40" spans="1:29" ht="20.100000000000001" customHeight="1">
      <c r="B40" s="10">
        <f t="shared" si="5"/>
        <v>46322</v>
      </c>
      <c r="C40" s="55">
        <f t="shared" si="6"/>
        <v>46322</v>
      </c>
      <c r="D40" s="17" t="str">
        <f t="shared" si="0"/>
        <v/>
      </c>
      <c r="E40" s="18" t="str">
        <f t="shared" si="1"/>
        <v/>
      </c>
      <c r="F40" s="18" t="str">
        <f t="shared" si="2"/>
        <v/>
      </c>
      <c r="G40" s="14" t="str">
        <f t="shared" si="3"/>
        <v/>
      </c>
      <c r="H40" s="86"/>
      <c r="I40" s="87"/>
      <c r="J40" s="87"/>
      <c r="K40" s="88"/>
      <c r="L40" s="86"/>
      <c r="M40" s="87"/>
      <c r="N40" s="87"/>
      <c r="O40" s="88"/>
      <c r="P40" s="86"/>
      <c r="Q40" s="87"/>
      <c r="R40" s="87"/>
      <c r="S40" s="88"/>
      <c r="T40" s="86"/>
      <c r="U40" s="87"/>
      <c r="V40" s="87"/>
      <c r="W40" s="88"/>
      <c r="X40" s="86"/>
      <c r="Y40" s="83"/>
      <c r="Z40" s="83"/>
      <c r="AA40" s="89"/>
      <c r="AC40" s="68">
        <f t="shared" si="4"/>
        <v>0</v>
      </c>
    </row>
    <row r="41" spans="1:29" ht="20.100000000000001" customHeight="1">
      <c r="B41" s="10">
        <f t="shared" si="5"/>
        <v>46323</v>
      </c>
      <c r="C41" s="55">
        <f t="shared" si="6"/>
        <v>46323</v>
      </c>
      <c r="D41" s="17" t="str">
        <f t="shared" si="0"/>
        <v/>
      </c>
      <c r="E41" s="18" t="str">
        <f t="shared" si="1"/>
        <v/>
      </c>
      <c r="F41" s="18" t="str">
        <f t="shared" si="2"/>
        <v/>
      </c>
      <c r="G41" s="14" t="str">
        <f t="shared" si="3"/>
        <v/>
      </c>
      <c r="H41" s="86"/>
      <c r="I41" s="87"/>
      <c r="J41" s="87"/>
      <c r="K41" s="88"/>
      <c r="L41" s="86"/>
      <c r="M41" s="87"/>
      <c r="N41" s="87"/>
      <c r="O41" s="88"/>
      <c r="P41" s="86"/>
      <c r="Q41" s="87"/>
      <c r="R41" s="87"/>
      <c r="S41" s="88"/>
      <c r="T41" s="86"/>
      <c r="U41" s="87"/>
      <c r="V41" s="87"/>
      <c r="W41" s="88"/>
      <c r="X41" s="86"/>
      <c r="Y41" s="83"/>
      <c r="Z41" s="83"/>
      <c r="AA41" s="89"/>
      <c r="AC41" s="68">
        <f t="shared" si="4"/>
        <v>0</v>
      </c>
    </row>
    <row r="42" spans="1:29" ht="20.100000000000001" customHeight="1">
      <c r="B42" s="10">
        <f>IF(B41="","",IF(DAY(B41+1)=1,"",B41+1))</f>
        <v>46324</v>
      </c>
      <c r="C42" s="56">
        <f t="shared" si="6"/>
        <v>46324</v>
      </c>
      <c r="D42" s="19" t="str">
        <f t="shared" si="0"/>
        <v/>
      </c>
      <c r="E42" s="20" t="str">
        <f t="shared" si="1"/>
        <v/>
      </c>
      <c r="F42" s="20" t="str">
        <f t="shared" si="2"/>
        <v/>
      </c>
      <c r="G42" s="15" t="str">
        <f t="shared" si="3"/>
        <v/>
      </c>
      <c r="H42" s="86"/>
      <c r="I42" s="87"/>
      <c r="J42" s="87"/>
      <c r="K42" s="88"/>
      <c r="L42" s="86"/>
      <c r="M42" s="87"/>
      <c r="N42" s="87"/>
      <c r="O42" s="88"/>
      <c r="P42" s="86"/>
      <c r="Q42" s="87"/>
      <c r="R42" s="87"/>
      <c r="S42" s="88"/>
      <c r="T42" s="86"/>
      <c r="U42" s="87"/>
      <c r="V42" s="87"/>
      <c r="W42" s="88"/>
      <c r="X42" s="86"/>
      <c r="Y42" s="87"/>
      <c r="Z42" s="87"/>
      <c r="AA42" s="90"/>
      <c r="AC42" s="68">
        <f t="shared" si="4"/>
        <v>0</v>
      </c>
    </row>
    <row r="43" spans="1:29" ht="20.100000000000001" customHeight="1">
      <c r="B43" s="10">
        <f t="shared" ref="B43:B44" si="7">IF(B42="","",IF(DAY(B42+1)=1,"",B42+1))</f>
        <v>46325</v>
      </c>
      <c r="C43" s="55">
        <f t="shared" si="6"/>
        <v>46325</v>
      </c>
      <c r="D43" s="19" t="str">
        <f t="shared" si="0"/>
        <v/>
      </c>
      <c r="E43" s="20" t="str">
        <f t="shared" si="1"/>
        <v/>
      </c>
      <c r="F43" s="20" t="str">
        <f t="shared" si="2"/>
        <v/>
      </c>
      <c r="G43" s="15" t="str">
        <f t="shared" si="3"/>
        <v/>
      </c>
      <c r="H43" s="86"/>
      <c r="I43" s="87"/>
      <c r="J43" s="87"/>
      <c r="K43" s="88"/>
      <c r="L43" s="86"/>
      <c r="M43" s="87"/>
      <c r="N43" s="87"/>
      <c r="O43" s="88"/>
      <c r="P43" s="86"/>
      <c r="Q43" s="87"/>
      <c r="R43" s="87"/>
      <c r="S43" s="88"/>
      <c r="T43" s="86"/>
      <c r="U43" s="87"/>
      <c r="V43" s="87"/>
      <c r="W43" s="88"/>
      <c r="X43" s="86"/>
      <c r="Y43" s="87"/>
      <c r="Z43" s="87"/>
      <c r="AA43" s="90"/>
      <c r="AC43" s="68">
        <f t="shared" si="4"/>
        <v>0</v>
      </c>
    </row>
    <row r="44" spans="1:29" ht="20.100000000000001" customHeight="1" thickBot="1">
      <c r="B44" s="11">
        <f t="shared" si="7"/>
        <v>46326</v>
      </c>
      <c r="C44" s="57">
        <f t="shared" si="6"/>
        <v>46326</v>
      </c>
      <c r="D44" s="21" t="str">
        <f t="shared" si="0"/>
        <v/>
      </c>
      <c r="E44" s="22" t="str">
        <f t="shared" si="1"/>
        <v/>
      </c>
      <c r="F44" s="22" t="str">
        <f t="shared" si="2"/>
        <v/>
      </c>
      <c r="G44" s="16" t="str">
        <f t="shared" si="3"/>
        <v/>
      </c>
      <c r="H44" s="91"/>
      <c r="I44" s="92"/>
      <c r="J44" s="92"/>
      <c r="K44" s="93"/>
      <c r="L44" s="91"/>
      <c r="M44" s="92"/>
      <c r="N44" s="92"/>
      <c r="O44" s="93"/>
      <c r="P44" s="91"/>
      <c r="Q44" s="92"/>
      <c r="R44" s="92"/>
      <c r="S44" s="93"/>
      <c r="T44" s="91"/>
      <c r="U44" s="92"/>
      <c r="V44" s="92"/>
      <c r="W44" s="93"/>
      <c r="X44" s="91"/>
      <c r="Y44" s="92"/>
      <c r="Z44" s="92"/>
      <c r="AA44" s="94"/>
      <c r="AC44" s="68">
        <f t="shared" si="4"/>
        <v>0</v>
      </c>
    </row>
    <row r="45" spans="1:29" ht="20.100000000000001" customHeight="1" thickBot="1">
      <c r="A45" s="63"/>
      <c r="B45" s="211" t="s">
        <v>48</v>
      </c>
      <c r="C45" s="212"/>
      <c r="D45" s="212"/>
      <c r="E45" s="212"/>
      <c r="F45" s="213"/>
      <c r="G45" s="64">
        <f t="shared" ref="G45" si="8">SUM(G14:G44)</f>
        <v>0</v>
      </c>
      <c r="H45" s="208">
        <f>SUM(K14:K44)-SUM(H14:H44)-(SUM(J14:J44)-SUM(I14:I44))</f>
        <v>0</v>
      </c>
      <c r="I45" s="209"/>
      <c r="J45" s="209"/>
      <c r="K45" s="210"/>
      <c r="L45" s="208">
        <f>SUM(O14:O44)-SUM(L14:L44)-(SUM(N14:N44)-SUM(M14:M44))</f>
        <v>0</v>
      </c>
      <c r="M45" s="209"/>
      <c r="N45" s="209"/>
      <c r="O45" s="210"/>
      <c r="P45" s="208">
        <f>SUM(S14:S44)-SUM(P14:P44)-(SUM(R14:R44)-SUM(Q14:Q44))</f>
        <v>0</v>
      </c>
      <c r="Q45" s="209"/>
      <c r="R45" s="209"/>
      <c r="S45" s="210"/>
      <c r="T45" s="208">
        <f>SUM(W14:W44)-SUM(T14:T44)-(SUM(V14:V44)-SUM(U14:U44))</f>
        <v>0</v>
      </c>
      <c r="U45" s="209"/>
      <c r="V45" s="209"/>
      <c r="W45" s="210"/>
      <c r="X45" s="208">
        <f>SUM(AA14:AA44)-SUM(X14:X44)-(SUM(Z14:Z44)-SUM(Y14:Y44))</f>
        <v>0</v>
      </c>
      <c r="Y45" s="209"/>
      <c r="Z45" s="209"/>
      <c r="AA45" s="226"/>
    </row>
    <row r="46" spans="1:29" ht="18.75" customHeight="1">
      <c r="B46" s="2"/>
      <c r="C46" s="6"/>
      <c r="D46" s="6"/>
      <c r="E46" s="2"/>
      <c r="F46" s="2"/>
      <c r="G46" s="2"/>
    </row>
    <row r="47" spans="1:29" ht="18.75" customHeight="1">
      <c r="D47" s="118"/>
      <c r="E47" s="118"/>
      <c r="F47" s="118"/>
      <c r="G47" s="118"/>
      <c r="H47" s="118"/>
      <c r="I47" s="118"/>
      <c r="J47" s="118"/>
      <c r="K47" s="118"/>
      <c r="L47" s="118"/>
      <c r="M47" s="118"/>
      <c r="N47" s="118"/>
      <c r="O47" s="118"/>
      <c r="P47" s="118"/>
      <c r="Q47" s="118"/>
      <c r="R47" s="118"/>
      <c r="S47" s="118"/>
      <c r="T47" s="118"/>
      <c r="U47" s="118"/>
      <c r="V47" s="118"/>
      <c r="W47" s="118"/>
      <c r="X47" s="118"/>
    </row>
    <row r="48" spans="1:29" ht="14.25" customHeight="1">
      <c r="C48" s="65" t="s">
        <v>139</v>
      </c>
      <c r="Y48" s="67"/>
    </row>
    <row r="49" spans="3:27" ht="14.25" customHeight="1">
      <c r="C49" s="66" t="s">
        <v>115</v>
      </c>
      <c r="D49" s="182" t="s">
        <v>140</v>
      </c>
      <c r="E49" s="182"/>
      <c r="F49" s="182"/>
      <c r="G49" s="182"/>
      <c r="H49" s="182"/>
      <c r="I49" s="182"/>
      <c r="J49" s="182"/>
      <c r="K49" s="182"/>
      <c r="L49" s="182"/>
      <c r="M49" s="182"/>
      <c r="N49" s="182"/>
      <c r="O49" s="182"/>
      <c r="P49" s="182"/>
      <c r="Q49" s="182"/>
      <c r="R49" s="182"/>
      <c r="S49" s="182"/>
      <c r="T49" s="182"/>
      <c r="U49" s="182"/>
      <c r="V49" s="182"/>
      <c r="W49" s="182"/>
      <c r="X49" s="183"/>
      <c r="Z49" s="203" t="s">
        <v>143</v>
      </c>
      <c r="AA49" s="203"/>
    </row>
    <row r="50" spans="3:27">
      <c r="C50" s="67"/>
      <c r="D50" s="204" t="s">
        <v>141</v>
      </c>
      <c r="E50" s="204"/>
      <c r="F50" s="204"/>
      <c r="G50" s="204"/>
      <c r="H50" s="204"/>
      <c r="I50" s="204"/>
      <c r="J50" s="204"/>
      <c r="K50" s="204"/>
      <c r="L50" s="204"/>
      <c r="M50" s="204"/>
      <c r="N50" s="204"/>
      <c r="O50" s="204"/>
      <c r="P50" s="204"/>
      <c r="Q50" s="204"/>
      <c r="R50" s="204"/>
      <c r="S50" s="204"/>
      <c r="T50" s="204"/>
      <c r="U50" s="204"/>
      <c r="V50" s="204"/>
      <c r="W50" s="204"/>
      <c r="X50" s="205"/>
      <c r="Z50" s="203"/>
      <c r="AA50" s="203"/>
    </row>
    <row r="51" spans="3:27">
      <c r="C51" s="67"/>
      <c r="D51" s="224" t="s">
        <v>142</v>
      </c>
      <c r="E51" s="224"/>
      <c r="F51" s="224"/>
      <c r="G51" s="224"/>
      <c r="H51" s="224"/>
      <c r="I51" s="224"/>
      <c r="J51" s="224"/>
      <c r="K51" s="224"/>
      <c r="L51" s="224"/>
      <c r="M51" s="224"/>
      <c r="N51" s="224"/>
      <c r="O51" s="224"/>
      <c r="P51" s="224"/>
      <c r="Q51" s="224"/>
      <c r="R51" s="224"/>
      <c r="S51" s="224"/>
      <c r="T51" s="224"/>
      <c r="U51" s="224"/>
      <c r="V51" s="224"/>
      <c r="W51" s="224"/>
      <c r="X51" s="225"/>
      <c r="Z51" s="203"/>
      <c r="AA51" s="203"/>
    </row>
    <row r="52" spans="3:27" ht="14.25" customHeight="1">
      <c r="C52" s="66" t="s">
        <v>115</v>
      </c>
      <c r="D52" s="204" t="s">
        <v>160</v>
      </c>
      <c r="E52" s="204"/>
      <c r="F52" s="204"/>
      <c r="G52" s="204"/>
      <c r="H52" s="204"/>
      <c r="I52" s="204"/>
      <c r="J52" s="204"/>
      <c r="K52" s="204"/>
      <c r="L52" s="204"/>
      <c r="M52" s="204"/>
      <c r="N52" s="204"/>
      <c r="O52" s="204"/>
      <c r="P52" s="204"/>
      <c r="Q52" s="204"/>
      <c r="R52" s="204"/>
      <c r="S52" s="204"/>
      <c r="T52" s="204"/>
      <c r="U52" s="204"/>
      <c r="V52" s="204"/>
      <c r="W52" s="204"/>
      <c r="X52" s="205"/>
      <c r="Z52" s="191"/>
      <c r="AA52" s="191"/>
    </row>
    <row r="53" spans="3:27">
      <c r="C53" s="67"/>
      <c r="D53" s="184" t="s">
        <v>161</v>
      </c>
      <c r="E53" s="184"/>
      <c r="F53" s="184"/>
      <c r="G53" s="184"/>
      <c r="H53" s="184"/>
      <c r="I53" s="184"/>
      <c r="J53" s="184"/>
      <c r="K53" s="184"/>
      <c r="L53" s="184"/>
      <c r="M53" s="184"/>
      <c r="N53" s="184"/>
      <c r="O53" s="184"/>
      <c r="P53" s="184"/>
      <c r="Q53" s="184"/>
      <c r="R53" s="184"/>
      <c r="S53" s="184"/>
      <c r="T53" s="184"/>
      <c r="U53" s="184"/>
      <c r="V53" s="184"/>
      <c r="W53" s="184"/>
      <c r="X53" s="185"/>
      <c r="Z53" s="191"/>
      <c r="AA53" s="191"/>
    </row>
    <row r="54" spans="3:27">
      <c r="C54" s="186" t="s">
        <v>162</v>
      </c>
      <c r="D54" s="184"/>
      <c r="E54" s="184"/>
      <c r="F54" s="184"/>
      <c r="G54" s="184"/>
      <c r="H54" s="184"/>
      <c r="I54" s="184"/>
      <c r="J54" s="184"/>
      <c r="K54" s="184"/>
      <c r="L54" s="184"/>
      <c r="M54" s="184"/>
      <c r="N54" s="184"/>
      <c r="O54" s="184"/>
      <c r="P54" s="184"/>
      <c r="Q54" s="184"/>
      <c r="R54" s="184"/>
      <c r="S54" s="184"/>
      <c r="T54" s="184"/>
      <c r="U54" s="184"/>
      <c r="V54" s="184"/>
      <c r="W54" s="184"/>
      <c r="X54" s="185"/>
      <c r="Z54" s="191"/>
      <c r="AA54" s="191"/>
    </row>
    <row r="55" spans="3:27">
      <c r="C55" s="245"/>
      <c r="D55" s="246"/>
      <c r="E55" s="246"/>
      <c r="F55" s="246"/>
      <c r="G55" s="246"/>
      <c r="H55" s="246"/>
      <c r="I55" s="246"/>
      <c r="J55" s="246"/>
      <c r="K55" s="246"/>
      <c r="L55" s="246"/>
      <c r="M55" s="246"/>
      <c r="N55" s="246"/>
      <c r="O55" s="246"/>
      <c r="P55" s="246"/>
      <c r="Q55" s="246"/>
      <c r="R55" s="246"/>
      <c r="S55" s="246"/>
      <c r="T55" s="246"/>
      <c r="U55" s="246"/>
      <c r="V55" s="246"/>
      <c r="W55" s="246"/>
      <c r="X55" s="247"/>
      <c r="Z55" s="191"/>
      <c r="AA55" s="191"/>
    </row>
    <row r="56" spans="3:27">
      <c r="C56" s="245"/>
      <c r="D56" s="246"/>
      <c r="E56" s="246"/>
      <c r="F56" s="246"/>
      <c r="G56" s="246"/>
      <c r="H56" s="246"/>
      <c r="I56" s="246"/>
      <c r="J56" s="246"/>
      <c r="K56" s="246"/>
      <c r="L56" s="246"/>
      <c r="M56" s="246"/>
      <c r="N56" s="246"/>
      <c r="O56" s="246"/>
      <c r="P56" s="246"/>
      <c r="Q56" s="246"/>
      <c r="R56" s="246"/>
      <c r="S56" s="246"/>
      <c r="T56" s="246"/>
      <c r="U56" s="246"/>
      <c r="V56" s="246"/>
      <c r="W56" s="246"/>
      <c r="X56" s="247"/>
    </row>
    <row r="57" spans="3:27">
      <c r="C57" s="245"/>
      <c r="D57" s="246"/>
      <c r="E57" s="246"/>
      <c r="F57" s="246"/>
      <c r="G57" s="246"/>
      <c r="H57" s="246"/>
      <c r="I57" s="246"/>
      <c r="J57" s="246"/>
      <c r="K57" s="246"/>
      <c r="L57" s="246"/>
      <c r="M57" s="246"/>
      <c r="N57" s="246"/>
      <c r="O57" s="246"/>
      <c r="P57" s="246"/>
      <c r="Q57" s="246"/>
      <c r="R57" s="246"/>
      <c r="S57" s="246"/>
      <c r="T57" s="246"/>
      <c r="U57" s="246"/>
      <c r="V57" s="246"/>
      <c r="W57" s="246"/>
      <c r="X57" s="247"/>
    </row>
    <row r="58" spans="3:27">
      <c r="C58" s="245"/>
      <c r="D58" s="246"/>
      <c r="E58" s="246"/>
      <c r="F58" s="246"/>
      <c r="G58" s="246"/>
      <c r="H58" s="246"/>
      <c r="I58" s="246"/>
      <c r="J58" s="246"/>
      <c r="K58" s="246"/>
      <c r="L58" s="246"/>
      <c r="M58" s="246"/>
      <c r="N58" s="246"/>
      <c r="O58" s="246"/>
      <c r="P58" s="246"/>
      <c r="Q58" s="246"/>
      <c r="R58" s="246"/>
      <c r="S58" s="246"/>
      <c r="T58" s="246"/>
      <c r="U58" s="246"/>
      <c r="V58" s="246"/>
      <c r="W58" s="246"/>
      <c r="X58" s="247"/>
    </row>
    <row r="59" spans="3:27">
      <c r="C59" s="245"/>
      <c r="D59" s="246"/>
      <c r="E59" s="246"/>
      <c r="F59" s="246"/>
      <c r="G59" s="246"/>
      <c r="H59" s="246"/>
      <c r="I59" s="246"/>
      <c r="J59" s="246"/>
      <c r="K59" s="246"/>
      <c r="L59" s="246"/>
      <c r="M59" s="246"/>
      <c r="N59" s="246"/>
      <c r="O59" s="246"/>
      <c r="P59" s="246"/>
      <c r="Q59" s="246"/>
      <c r="R59" s="246"/>
      <c r="S59" s="246"/>
      <c r="T59" s="246"/>
      <c r="U59" s="246"/>
      <c r="V59" s="246"/>
      <c r="W59" s="246"/>
      <c r="X59" s="247"/>
    </row>
    <row r="60" spans="3:27">
      <c r="C60" s="245"/>
      <c r="D60" s="246"/>
      <c r="E60" s="246"/>
      <c r="F60" s="246"/>
      <c r="G60" s="246"/>
      <c r="H60" s="246"/>
      <c r="I60" s="246"/>
      <c r="J60" s="246"/>
      <c r="K60" s="246"/>
      <c r="L60" s="246"/>
      <c r="M60" s="246"/>
      <c r="N60" s="246"/>
      <c r="O60" s="246"/>
      <c r="P60" s="246"/>
      <c r="Q60" s="246"/>
      <c r="R60" s="246"/>
      <c r="S60" s="246"/>
      <c r="T60" s="246"/>
      <c r="U60" s="246"/>
      <c r="V60" s="246"/>
      <c r="W60" s="246"/>
      <c r="X60" s="247"/>
    </row>
    <row r="61" spans="3:27" ht="9" customHeight="1">
      <c r="C61" s="248"/>
      <c r="D61" s="249"/>
      <c r="E61" s="249"/>
      <c r="F61" s="249"/>
      <c r="G61" s="249"/>
      <c r="H61" s="249"/>
      <c r="I61" s="249"/>
      <c r="J61" s="249"/>
      <c r="K61" s="249"/>
      <c r="L61" s="249"/>
      <c r="M61" s="249"/>
      <c r="N61" s="249"/>
      <c r="O61" s="249"/>
      <c r="P61" s="249"/>
      <c r="Q61" s="249"/>
      <c r="R61" s="249"/>
      <c r="S61" s="249"/>
      <c r="T61" s="249"/>
      <c r="U61" s="249"/>
      <c r="V61" s="249"/>
      <c r="W61" s="249"/>
      <c r="X61" s="250"/>
    </row>
  </sheetData>
  <sheetProtection sheet="1" objects="1" scenarios="1"/>
  <mergeCells count="51">
    <mergeCell ref="B2:AA2"/>
    <mergeCell ref="B3:C3"/>
    <mergeCell ref="V3:W3"/>
    <mergeCell ref="X3:AA3"/>
    <mergeCell ref="B4:C4"/>
    <mergeCell ref="V4:W4"/>
    <mergeCell ref="X4:AA4"/>
    <mergeCell ref="B5:C5"/>
    <mergeCell ref="V5:W5"/>
    <mergeCell ref="X5:AA5"/>
    <mergeCell ref="B8:B13"/>
    <mergeCell ref="C8:C13"/>
    <mergeCell ref="D8:E12"/>
    <mergeCell ref="F8:F13"/>
    <mergeCell ref="G8:G13"/>
    <mergeCell ref="H8:AA8"/>
    <mergeCell ref="H9:K9"/>
    <mergeCell ref="L9:O9"/>
    <mergeCell ref="P9:S9"/>
    <mergeCell ref="T9:W9"/>
    <mergeCell ref="X9:AA9"/>
    <mergeCell ref="H10:K10"/>
    <mergeCell ref="L10:O10"/>
    <mergeCell ref="P10:S10"/>
    <mergeCell ref="T10:W10"/>
    <mergeCell ref="X10:AA10"/>
    <mergeCell ref="H12:K12"/>
    <mergeCell ref="L12:O12"/>
    <mergeCell ref="P12:S12"/>
    <mergeCell ref="T12:W12"/>
    <mergeCell ref="X12:AA12"/>
    <mergeCell ref="H11:K11"/>
    <mergeCell ref="L11:O11"/>
    <mergeCell ref="P11:S11"/>
    <mergeCell ref="T11:W11"/>
    <mergeCell ref="X11:AA11"/>
    <mergeCell ref="Z49:AA51"/>
    <mergeCell ref="D50:X50"/>
    <mergeCell ref="Z52:AA55"/>
    <mergeCell ref="B45:F45"/>
    <mergeCell ref="H45:K45"/>
    <mergeCell ref="L45:O45"/>
    <mergeCell ref="P45:S45"/>
    <mergeCell ref="T45:W45"/>
    <mergeCell ref="X45:AA45"/>
    <mergeCell ref="D51:X51"/>
    <mergeCell ref="D52:X52"/>
    <mergeCell ref="D49:X49"/>
    <mergeCell ref="D53:X53"/>
    <mergeCell ref="C54:X54"/>
    <mergeCell ref="C55:X61"/>
  </mergeCells>
  <phoneticPr fontId="1"/>
  <conditionalFormatting sqref="B14:AA44">
    <cfRule type="expression" dxfId="48" priority="5">
      <formula>MATCH($B14,祝日,0)&gt;0</formula>
    </cfRule>
    <cfRule type="expression" dxfId="47" priority="6">
      <formula>WEEKDAY($B14)=1</formula>
    </cfRule>
    <cfRule type="expression" dxfId="46" priority="7">
      <formula>WEEKDAY($B14)=7</formula>
    </cfRule>
  </conditionalFormatting>
  <conditionalFormatting sqref="B42:AA44">
    <cfRule type="expression" dxfId="45" priority="4">
      <formula>$B42=""</formula>
    </cfRule>
  </conditionalFormatting>
  <conditionalFormatting sqref="F14:F44">
    <cfRule type="expression" dxfId="44" priority="3">
      <formula>AND(G14&gt;TIME(6,0,0),F14&lt;TIME(0,45,0),G14&lt;&gt;"")=TRUE</formula>
    </cfRule>
  </conditionalFormatting>
  <conditionalFormatting sqref="G14:G44">
    <cfRule type="expression" dxfId="43" priority="1">
      <formula>AC14&gt;(1+TIME(6,0,0))</formula>
    </cfRule>
    <cfRule type="expression" dxfId="42" priority="2">
      <formula>AND(G14&gt;TIME(7,45,0),G14&lt;&gt;"")</formula>
    </cfRule>
  </conditionalFormatting>
  <dataValidations count="2">
    <dataValidation allowBlank="1" showInputMessage="1" sqref="H12:J13 L12:N13 P12:R13 T12:V13 X12:Z12" xr:uid="{00000000-0002-0000-0800-000000000000}"/>
    <dataValidation type="list" allowBlank="1" showInputMessage="1" showErrorMessage="1" sqref="P10:R10 T10:V10 H10:J10 L10:N10 X10:Z10" xr:uid="{00000000-0002-0000-0800-000001000000}">
      <formula1>業務区分</formula1>
    </dataValidation>
  </dataValidations>
  <printOptions horizontalCentered="1"/>
  <pageMargins left="0.39370078740157483" right="0.19685039370078741" top="0.47244094488188981" bottom="0.35433070866141736" header="0.31496062992125984" footer="0.31496062992125984"/>
  <pageSetup paperSize="9" scale="69" orientation="portrait" cellComments="asDisplayed" r:id="rId1"/>
  <headerFooter alignWithMargins="0"/>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Time Sheet(Print)</vt:lpstr>
      <vt:lpstr>Example</vt:lpstr>
      <vt:lpstr>Apr</vt:lpstr>
      <vt:lpstr>May</vt:lpstr>
      <vt:lpstr>Jun</vt:lpstr>
      <vt:lpstr>Jul</vt:lpstr>
      <vt:lpstr>Aug</vt:lpstr>
      <vt:lpstr>Sep</vt:lpstr>
      <vt:lpstr>Oct</vt:lpstr>
      <vt:lpstr>Nov</vt:lpstr>
      <vt:lpstr>Dec</vt:lpstr>
      <vt:lpstr>Jan</vt:lpstr>
      <vt:lpstr>Feb</vt:lpstr>
      <vt:lpstr>Mar</vt:lpstr>
      <vt:lpstr>Apr (Sample)</vt:lpstr>
      <vt:lpstr>list</vt:lpstr>
      <vt:lpstr>Apr!Print_Area</vt:lpstr>
      <vt:lpstr>'Apr (Sample)'!Print_Area</vt:lpstr>
      <vt:lpstr>Aug!Print_Area</vt:lpstr>
      <vt:lpstr>Dec!Print_Area</vt:lpstr>
      <vt:lpstr>Example!Print_Area</vt:lpstr>
      <vt:lpstr>Feb!Print_Area</vt:lpstr>
      <vt:lpstr>Jan!Print_Area</vt:lpstr>
      <vt:lpstr>Jul!Print_Area</vt:lpstr>
      <vt:lpstr>Jun!Print_Area</vt:lpstr>
      <vt:lpstr>Mar!Print_Area</vt:lpstr>
      <vt:lpstr>May!Print_Area</vt:lpstr>
      <vt:lpstr>Nov!Print_Area</vt:lpstr>
      <vt:lpstr>Oct!Print_Area</vt:lpstr>
      <vt:lpstr>Sep!Print_Area</vt:lpstr>
      <vt:lpstr>'Time Sheet(Print)'!Print_Area</vt:lpstr>
      <vt:lpstr>業務区分</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良</dc:creator>
  <cp:lastModifiedBy>及川　万綸</cp:lastModifiedBy>
  <cp:lastPrinted>2026-01-21T06:13:09Z</cp:lastPrinted>
  <dcterms:created xsi:type="dcterms:W3CDTF">2006-09-08T05:45:40Z</dcterms:created>
  <dcterms:modified xsi:type="dcterms:W3CDTF">2026-01-23T06:00:24Z</dcterms:modified>
</cp:coreProperties>
</file>