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070" tabRatio="887" activeTab="1"/>
  </bookViews>
  <sheets>
    <sheet name="Example" sheetId="1" r:id="rId1"/>
    <sheet name="2023.4" sheetId="2" r:id="rId2"/>
    <sheet name="2023.5" sheetId="3" r:id="rId3"/>
    <sheet name="2023.6" sheetId="4" r:id="rId4"/>
    <sheet name="2023.7" sheetId="5" r:id="rId5"/>
    <sheet name="2023.8" sheetId="6" r:id="rId6"/>
    <sheet name="2023.9" sheetId="7" r:id="rId7"/>
    <sheet name="2023.10" sheetId="8" r:id="rId8"/>
    <sheet name="2023.11" sheetId="9" r:id="rId9"/>
    <sheet name="2023.12" sheetId="10" r:id="rId10"/>
    <sheet name="2024.1" sheetId="11" r:id="rId11"/>
    <sheet name="2024.2" sheetId="12" r:id="rId12"/>
    <sheet name="2024.3" sheetId="13" r:id="rId13"/>
    <sheet name="Sheet1" sheetId="14" r:id="rId14"/>
  </sheets>
  <definedNames>
    <definedName name="_xlnm.Print_Area" localSheetId="7">'2023.10'!$A$1:$O$33</definedName>
    <definedName name="_xlnm.Print_Area" localSheetId="8">'2023.11'!$A$1:$O$33</definedName>
    <definedName name="_xlnm.Print_Area" localSheetId="9">'2023.12'!$A$1:$O$33</definedName>
    <definedName name="_xlnm.Print_Area" localSheetId="1">'2023.4'!$A$1:$O$33</definedName>
    <definedName name="_xlnm.Print_Area" localSheetId="2">'2023.5'!$A$1:$O$33</definedName>
    <definedName name="_xlnm.Print_Area" localSheetId="3">'2023.6'!$A$1:$O$33</definedName>
    <definedName name="_xlnm.Print_Area" localSheetId="4">'2023.7'!$A$1:$O$33</definedName>
    <definedName name="_xlnm.Print_Area" localSheetId="5">'2023.8'!$A$1:$O$33</definedName>
    <definedName name="_xlnm.Print_Area" localSheetId="6">'2023.9'!$A$1:$O$33</definedName>
    <definedName name="_xlnm.Print_Area" localSheetId="10">'2024.1'!$A$1:$O$33</definedName>
    <definedName name="_xlnm.Print_Area" localSheetId="11">'2024.2'!$A$1:$O$33</definedName>
    <definedName name="_xlnm.Print_Area" localSheetId="12">'2024.3'!$A$1:$O$33</definedName>
    <definedName name="_xlnm.Print_Area" localSheetId="0">'Example'!$A$1:$O$33</definedName>
  </definedNames>
  <calcPr fullCalcOnLoad="1"/>
</workbook>
</file>

<file path=xl/sharedStrings.xml><?xml version="1.0" encoding="utf-8"?>
<sst xmlns="http://schemas.openxmlformats.org/spreadsheetml/2006/main" count="506" uniqueCount="72">
  <si>
    <t>勤務日数</t>
  </si>
  <si>
    <t>４月</t>
  </si>
  <si>
    <t>５月</t>
  </si>
  <si>
    <t>６月</t>
  </si>
  <si>
    <t>７月</t>
  </si>
  <si>
    <t>８月</t>
  </si>
  <si>
    <t>９月</t>
  </si>
  <si>
    <t>１０月</t>
  </si>
  <si>
    <t>１１月</t>
  </si>
  <si>
    <t>１２月</t>
  </si>
  <si>
    <t>１月</t>
  </si>
  <si>
    <t>２月</t>
  </si>
  <si>
    <t>３月</t>
  </si>
  <si>
    <t>所定時間</t>
  </si>
  <si>
    <t>時間外労働</t>
  </si>
  <si>
    <t>昭和の日</t>
  </si>
  <si>
    <t>憲法記念日</t>
  </si>
  <si>
    <t>みどりの日</t>
  </si>
  <si>
    <t>こどもの日</t>
  </si>
  <si>
    <t>海の日</t>
  </si>
  <si>
    <t>山の日</t>
  </si>
  <si>
    <t>敬老の日</t>
  </si>
  <si>
    <t>秋分の日</t>
  </si>
  <si>
    <t>文化の日</t>
  </si>
  <si>
    <t>勤労感謝の日</t>
  </si>
  <si>
    <t>元日</t>
  </si>
  <si>
    <t>成人の日</t>
  </si>
  <si>
    <t>建国記念の日</t>
  </si>
  <si>
    <t>天皇誕生日</t>
  </si>
  <si>
    <t>春分の日</t>
  </si>
  <si>
    <t>祝日・休日</t>
  </si>
  <si>
    <t>スポーツの日</t>
  </si>
  <si>
    <t>振替休日</t>
  </si>
  <si>
    <t>Record of working hour status based on the Industrial Safety and Health Law</t>
  </si>
  <si>
    <t>Affiliation</t>
  </si>
  <si>
    <t>Name　</t>
  </si>
  <si>
    <t>Title of a person</t>
  </si>
  <si>
    <t>date</t>
  </si>
  <si>
    <t>day of week</t>
  </si>
  <si>
    <t>year</t>
  </si>
  <si>
    <t>month</t>
  </si>
  <si>
    <t>Beginning and end of the time available to perform duties　　　</t>
  </si>
  <si>
    <r>
      <t xml:space="preserve">Starting time
</t>
    </r>
    <r>
      <rPr>
        <sz val="8"/>
        <rFont val="ＭＳ Ｐ明朝"/>
        <family val="1"/>
      </rPr>
      <t>(※1）　</t>
    </r>
  </si>
  <si>
    <r>
      <t xml:space="preserve">Ending time
</t>
    </r>
    <r>
      <rPr>
        <sz val="8"/>
        <rFont val="ＭＳ Ｐ明朝"/>
        <family val="1"/>
      </rPr>
      <t>(※1）</t>
    </r>
  </si>
  <si>
    <r>
      <t xml:space="preserve">Time available for work
</t>
    </r>
    <r>
      <rPr>
        <sz val="8"/>
        <rFont val="ＭＳ Ｐ明朝"/>
        <family val="1"/>
      </rPr>
      <t>(※2,3）</t>
    </r>
  </si>
  <si>
    <r>
      <t>Special note
　</t>
    </r>
    <r>
      <rPr>
        <sz val="8"/>
        <rFont val="ＭＳ Ｐ明朝"/>
        <family val="1"/>
      </rPr>
      <t>(※4,5,6）</t>
    </r>
  </si>
  <si>
    <r>
      <t xml:space="preserve">Report to industrial physician </t>
    </r>
    <r>
      <rPr>
        <sz val="10"/>
        <rFont val="ＭＳ Ｐ明朝"/>
        <family val="1"/>
      </rPr>
      <t>（※7）</t>
    </r>
  </si>
  <si>
    <t>※1　Please enter the time when you first enter the work place in the "Starting time" column and the time when you leave the work place without returning to your work place in the "Ending time" column.
　For telecommuting days, enter the starting time as the time when you first became available to perform your duties and the ending time as the time when you left your position without returning to work.</t>
  </si>
  <si>
    <t>※2　The time from the starting time to the ending time will be automatically calculated in the "Time available for work" column. In addition, the monthly total of "Time available for work" will be automatically calculated in the "Total time available for work" column.</t>
  </si>
  <si>
    <r>
      <t xml:space="preserve">Total time available for work
</t>
    </r>
    <r>
      <rPr>
        <sz val="10"/>
        <rFont val="ＭＳ Ｐ明朝"/>
        <family val="1"/>
      </rPr>
      <t xml:space="preserve"> （※2）</t>
    </r>
  </si>
  <si>
    <r>
      <t>※3　"Time available for work" include breaks and rest periods taken at the discretion of each employee.</t>
    </r>
    <r>
      <rPr>
        <strike/>
        <sz val="9"/>
        <color indexed="8"/>
        <rFont val="ＭＳ Ｐゴシック"/>
        <family val="3"/>
      </rPr>
      <t xml:space="preserve">
</t>
    </r>
    <r>
      <rPr>
        <sz val="9"/>
        <color indexed="8"/>
        <rFont val="ＭＳ Ｐゴシック"/>
        <family val="3"/>
      </rPr>
      <t>　　　</t>
    </r>
  </si>
  <si>
    <t>※4　In the case of business trip and training, please enter the time when you enter the place of business trip or training in the " Starting time " column and the time when you leave the place of business trip or training in the "Ending time" column.
　Please write "Business trip or Training" in the "Special note" column.</t>
  </si>
  <si>
    <t>※5　  If you are going on a business trip or training course after entering your workplace, enter the time when you entered the workplace in the "Starting time" column and the time when you left the place of business trip or training course in the "Ending time" column.
　If you return from a business trip or training course and enter your workplace, enter the time you entered t the place of business trip or training course  in the "Starting time" column and the time you left the your workplace in the "Ending time" column.　　
　In either case, please enter the details in the "Special note " column.(Example: from the place of business trip or training to the workplace, from the workplace to the place of business trip or training, etc.)</t>
  </si>
  <si>
    <t>※6　 In case of substitution or paid leave, please indicate so in the "Special note" column.</t>
  </si>
  <si>
    <t>※7　The "Report to the industrial physician" column is automatically identified. "If the number of hours in the "Total hours available for work" column exceeds the number of hours that need to be reported to the industrial physician, the column is automatically marked as "Required.</t>
  </si>
  <si>
    <t>Initial setting of time available for work</t>
  </si>
  <si>
    <t>↑When the above time is corrected, the tentative input time in the table on the left will be corrected at once.</t>
  </si>
  <si>
    <t>Starting time</t>
  </si>
  <si>
    <t>Ending time</t>
  </si>
  <si>
    <t>business trip</t>
  </si>
  <si>
    <t>training course</t>
  </si>
  <si>
    <t>holiday</t>
  </si>
  <si>
    <t>14th transfer holiday</t>
  </si>
  <si>
    <t>Mon</t>
  </si>
  <si>
    <t>Tue</t>
  </si>
  <si>
    <t>Wed</t>
  </si>
  <si>
    <t>Thu</t>
  </si>
  <si>
    <t>Fri</t>
  </si>
  <si>
    <t>Sat</t>
  </si>
  <si>
    <t>Sun</t>
  </si>
  <si>
    <t>holidau</t>
  </si>
  <si>
    <t>holidau</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</si>
</sst>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ss;@"/>
    <numFmt numFmtId="177" formatCode="h:mm;@"/>
    <numFmt numFmtId="178" formatCode="[&lt;=999]000;[&lt;=9999]000\-00;000\-0000"/>
    <numFmt numFmtId="179" formatCode="0_ "/>
    <numFmt numFmtId="180" formatCode="0_);[Red]\(0\)"/>
    <numFmt numFmtId="181" formatCode="[h]:mm"/>
    <numFmt numFmtId="182" formatCode="d"/>
    <numFmt numFmtId="183" formatCode="aaa"/>
    <numFmt numFmtId="184" formatCode="[$]ggge&quot;年&quot;m&quot;月&quot;d&quot;日&quot;;@"/>
    <numFmt numFmtId="185" formatCode="[$-411]gge&quot;年&quot;m&quot;月&quot;d&quot;日&quot;;@"/>
    <numFmt numFmtId="186" formatCode="[$]gge&quot;年&quot;m&quot;月&quot;d&quot;日&quot;;@"/>
    <numFmt numFmtId="187" formatCode="ddd"/>
  </numFmts>
  <fonts count="59">
    <font>
      <sz val="11"/>
      <name val="ＭＳ Ｐゴシック"/>
      <family val="3"/>
    </font>
    <font>
      <sz val="6"/>
      <name val="ＭＳ Ｐゴシック"/>
      <family val="3"/>
    </font>
    <font>
      <b/>
      <sz val="16"/>
      <name val="ＭＳ Ｐ明朝"/>
      <family val="1"/>
    </font>
    <font>
      <sz val="12"/>
      <name val="ＭＳ Ｐ明朝"/>
      <family val="1"/>
    </font>
    <font>
      <sz val="10"/>
      <name val="ＭＳ Ｐ明朝"/>
      <family val="1"/>
    </font>
    <font>
      <b/>
      <sz val="11"/>
      <name val="ＭＳ Ｐ明朝"/>
      <family val="1"/>
    </font>
    <font>
      <b/>
      <sz val="12"/>
      <name val="ＭＳ Ｐ明朝"/>
      <family val="1"/>
    </font>
    <font>
      <b/>
      <sz val="8"/>
      <name val="ＭＳ Ｐ明朝"/>
      <family val="1"/>
    </font>
    <font>
      <b/>
      <sz val="10"/>
      <name val="ＭＳ Ｐ明朝"/>
      <family val="1"/>
    </font>
    <font>
      <sz val="8"/>
      <name val="ＭＳ Ｐ明朝"/>
      <family val="1"/>
    </font>
    <font>
      <sz val="11"/>
      <name val="ＭＳ 明朝"/>
      <family val="1"/>
    </font>
    <font>
      <b/>
      <sz val="9"/>
      <name val="ＭＳ Ｐ明朝"/>
      <family val="1"/>
    </font>
    <font>
      <sz val="12"/>
      <name val="ＭＳ Ｐゴシック"/>
      <family val="3"/>
    </font>
    <font>
      <sz val="9"/>
      <name val="ＭＳ Ｐゴシック"/>
      <family val="3"/>
    </font>
    <font>
      <sz val="9"/>
      <color indexed="8"/>
      <name val="ＭＳ Ｐゴシック"/>
      <family val="3"/>
    </font>
    <font>
      <strike/>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b/>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
      <sz val="9"/>
      <color theme="1"/>
      <name val="ＭＳ Ｐゴシック"/>
      <family val="3"/>
    </font>
    <font>
      <b/>
      <sz val="16"/>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style="medium"/>
      <top style="thin"/>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style="thin"/>
      <right style="medium"/>
      <top>
        <color indexed="63"/>
      </top>
      <bottom style="thin"/>
    </border>
    <border>
      <left style="thin"/>
      <right style="medium"/>
      <top>
        <color indexed="63"/>
      </top>
      <bottom style="medium"/>
    </border>
    <border>
      <left style="medium"/>
      <right style="thin"/>
      <top style="thin"/>
      <bottom style="medium"/>
    </border>
    <border>
      <left style="thin"/>
      <right style="thin"/>
      <top style="thin"/>
      <bottom style="thin"/>
    </border>
    <border>
      <left>
        <color indexed="63"/>
      </left>
      <right>
        <color indexed="63"/>
      </right>
      <top style="thin"/>
      <bottom style="medium"/>
    </border>
    <border>
      <left style="thin"/>
      <right style="thin"/>
      <top style="thin"/>
      <bottom style="medium"/>
    </border>
    <border>
      <left style="thin"/>
      <right style="thin"/>
      <top style="medium"/>
      <bottom style="thin"/>
    </border>
    <border>
      <left style="thin"/>
      <right style="thin"/>
      <top style="medium"/>
      <bottom style="medium"/>
    </border>
    <border>
      <left style="medium"/>
      <right style="medium"/>
      <top style="medium"/>
      <bottom style="medium"/>
    </border>
    <border>
      <left style="thin"/>
      <right>
        <color indexed="63"/>
      </right>
      <top style="thin"/>
      <bottom style="medium"/>
    </border>
    <border>
      <left style="thin"/>
      <right style="thin"/>
      <top>
        <color indexed="63"/>
      </top>
      <bottom style="thin"/>
    </border>
    <border>
      <left style="thin"/>
      <right>
        <color indexed="63"/>
      </right>
      <top style="thin"/>
      <bottom style="thin"/>
    </border>
    <border>
      <left>
        <color indexed="63"/>
      </left>
      <right style="medium"/>
      <top style="thin"/>
      <bottom style="thin"/>
    </border>
    <border>
      <left style="thin"/>
      <right style="dashed"/>
      <top style="thin"/>
      <bottom style="thin"/>
    </border>
    <border>
      <left style="dashed"/>
      <right style="medium"/>
      <top style="thin"/>
      <bottom style="thin"/>
    </border>
    <border>
      <left>
        <color indexed="63"/>
      </left>
      <right style="dashed"/>
      <top style="thin"/>
      <bottom style="thin"/>
    </border>
    <border>
      <left style="thin"/>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dashed"/>
      <top style="medium"/>
      <bottom style="thin"/>
    </border>
    <border>
      <left style="dashed"/>
      <right style="medium"/>
      <top style="medium"/>
      <bottom style="thin"/>
    </border>
    <border>
      <left style="thin"/>
      <right style="thin"/>
      <top style="medium"/>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dashed"/>
      <top style="thin"/>
      <bottom style="medium"/>
    </border>
    <border>
      <left style="dashed"/>
      <right style="medium"/>
      <top style="thin"/>
      <bottom style="medium"/>
    </border>
    <border>
      <left style="medium"/>
      <right>
        <color indexed="63"/>
      </right>
      <top style="medium"/>
      <bottom style="medium"/>
    </border>
    <border>
      <left style="thin"/>
      <right style="dashed"/>
      <top style="thin"/>
      <bottom style="mediu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231">
    <xf numFmtId="0" fontId="0" fillId="0" borderId="0" xfId="0"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20" fontId="4" fillId="0" borderId="0" xfId="0" applyNumberFormat="1" applyFont="1" applyFill="1" applyBorder="1" applyAlignment="1">
      <alignment horizontal="center" vertical="center" shrinkToFit="1"/>
    </xf>
    <xf numFmtId="20"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11" fillId="0" borderId="0" xfId="0" applyFont="1" applyFill="1" applyBorder="1" applyAlignment="1">
      <alignment vertical="center" wrapTex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3" fillId="0" borderId="0" xfId="0" applyFont="1" applyFill="1" applyAlignment="1">
      <alignment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4" fillId="0" borderId="0" xfId="0" applyFont="1" applyFill="1" applyAlignment="1">
      <alignment vertical="center"/>
    </xf>
    <xf numFmtId="0" fontId="3" fillId="0" borderId="0" xfId="0" applyFont="1" applyFill="1" applyAlignment="1">
      <alignment horizontal="center" vertical="center"/>
    </xf>
    <xf numFmtId="0" fontId="5" fillId="0" borderId="15" xfId="0" applyFont="1" applyFill="1" applyBorder="1" applyAlignment="1">
      <alignment vertical="center"/>
    </xf>
    <xf numFmtId="0" fontId="4" fillId="0" borderId="0" xfId="0" applyFont="1" applyFill="1" applyBorder="1" applyAlignment="1">
      <alignment vertical="center"/>
    </xf>
    <xf numFmtId="0" fontId="7" fillId="0" borderId="0" xfId="0" applyFont="1" applyFill="1" applyBorder="1" applyAlignment="1">
      <alignment horizontal="right" vertical="center" wrapText="1"/>
    </xf>
    <xf numFmtId="0" fontId="6" fillId="0" borderId="15" xfId="0" applyFont="1" applyFill="1" applyBorder="1" applyAlignment="1">
      <alignment vertical="center"/>
    </xf>
    <xf numFmtId="0" fontId="5" fillId="0" borderId="16"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12" fillId="0" borderId="0" xfId="0" applyFont="1" applyFill="1" applyAlignment="1">
      <alignment vertical="center"/>
    </xf>
    <xf numFmtId="0" fontId="13" fillId="0" borderId="0" xfId="0" applyFont="1" applyFill="1" applyBorder="1" applyAlignment="1">
      <alignment horizontal="left" vertical="center" wrapText="1"/>
    </xf>
    <xf numFmtId="0" fontId="3" fillId="0" borderId="17" xfId="0" applyFont="1" applyFill="1" applyBorder="1" applyAlignment="1">
      <alignment vertical="center"/>
    </xf>
    <xf numFmtId="0" fontId="0" fillId="0" borderId="0" xfId="0" applyFill="1" applyAlignment="1">
      <alignment vertical="center" wrapText="1"/>
    </xf>
    <xf numFmtId="0" fontId="13" fillId="0" borderId="0" xfId="0" applyFont="1" applyFill="1" applyAlignment="1">
      <alignment vertical="center" wrapText="1"/>
    </xf>
    <xf numFmtId="0" fontId="6"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4" fillId="0" borderId="22" xfId="0" applyFont="1" applyFill="1" applyBorder="1" applyAlignment="1">
      <alignment horizontal="center" vertical="center" wrapText="1"/>
    </xf>
    <xf numFmtId="181" fontId="10" fillId="0" borderId="16" xfId="0" applyNumberFormat="1" applyFont="1" applyFill="1" applyBorder="1" applyAlignment="1">
      <alignment horizontal="center" vertical="center" shrinkToFit="1"/>
    </xf>
    <xf numFmtId="181" fontId="10" fillId="0" borderId="23" xfId="0" applyNumberFormat="1" applyFont="1" applyFill="1" applyBorder="1" applyAlignment="1">
      <alignment horizontal="center" vertical="center" shrinkToFit="1"/>
    </xf>
    <xf numFmtId="0" fontId="8" fillId="1" borderId="11" xfId="0" applyFont="1" applyFill="1" applyBorder="1" applyAlignment="1">
      <alignment horizontal="center" vertical="center"/>
    </xf>
    <xf numFmtId="181" fontId="10" fillId="1" borderId="16" xfId="0" applyNumberFormat="1" applyFont="1" applyFill="1" applyBorder="1" applyAlignment="1">
      <alignment horizontal="center" vertical="center" shrinkToFit="1"/>
    </xf>
    <xf numFmtId="181" fontId="10" fillId="1" borderId="23" xfId="0" applyNumberFormat="1" applyFont="1" applyFill="1" applyBorder="1" applyAlignment="1">
      <alignment horizontal="center" vertical="center" shrinkToFit="1"/>
    </xf>
    <xf numFmtId="0" fontId="8" fillId="1" borderId="13" xfId="0" applyFont="1" applyFill="1" applyBorder="1" applyAlignment="1">
      <alignment horizontal="center" vertical="center"/>
    </xf>
    <xf numFmtId="181" fontId="10" fillId="0" borderId="16" xfId="0" applyNumberFormat="1" applyFont="1" applyFill="1" applyBorder="1" applyAlignment="1">
      <alignment horizontal="center" vertical="center"/>
    </xf>
    <xf numFmtId="181" fontId="10" fillId="0" borderId="23" xfId="0" applyNumberFormat="1" applyFont="1" applyFill="1" applyBorder="1" applyAlignment="1">
      <alignment horizontal="center" vertical="center"/>
    </xf>
    <xf numFmtId="181" fontId="10" fillId="1" borderId="16" xfId="0" applyNumberFormat="1" applyFont="1" applyFill="1" applyBorder="1" applyAlignment="1">
      <alignment horizontal="center" vertical="center"/>
    </xf>
    <xf numFmtId="181" fontId="10" fillId="1" borderId="23" xfId="0" applyNumberFormat="1" applyFont="1" applyFill="1" applyBorder="1" applyAlignment="1">
      <alignment horizontal="center" vertical="center"/>
    </xf>
    <xf numFmtId="181" fontId="10" fillId="0" borderId="24" xfId="0" applyNumberFormat="1" applyFont="1" applyFill="1" applyBorder="1" applyAlignment="1">
      <alignment horizontal="center" vertical="center"/>
    </xf>
    <xf numFmtId="181" fontId="10" fillId="0" borderId="25" xfId="0" applyNumberFormat="1" applyFont="1" applyFill="1" applyBorder="1" applyAlignment="1">
      <alignment horizontal="center" vertical="center"/>
    </xf>
    <xf numFmtId="181" fontId="10" fillId="0" borderId="19" xfId="0" applyNumberFormat="1" applyFont="1" applyFill="1" applyBorder="1" applyAlignment="1">
      <alignment horizontal="center" vertical="center" shrinkToFit="1"/>
    </xf>
    <xf numFmtId="181" fontId="10" fillId="0" borderId="13" xfId="0" applyNumberFormat="1" applyFont="1" applyFill="1" applyBorder="1" applyAlignment="1">
      <alignment horizontal="center" vertical="center"/>
    </xf>
    <xf numFmtId="181" fontId="10" fillId="1" borderId="13" xfId="0" applyNumberFormat="1" applyFont="1" applyFill="1" applyBorder="1" applyAlignment="1">
      <alignment horizontal="center" vertical="center"/>
    </xf>
    <xf numFmtId="181" fontId="10" fillId="1" borderId="13" xfId="0" applyNumberFormat="1" applyFont="1" applyFill="1" applyBorder="1" applyAlignment="1">
      <alignment horizontal="center" vertical="center" shrinkToFit="1"/>
    </xf>
    <xf numFmtId="181" fontId="10" fillId="0" borderId="14" xfId="0" applyNumberFormat="1" applyFont="1" applyFill="1" applyBorder="1" applyAlignment="1">
      <alignment horizontal="center" vertical="center"/>
    </xf>
    <xf numFmtId="181" fontId="10" fillId="0" borderId="26" xfId="0" applyNumberFormat="1" applyFont="1" applyFill="1" applyBorder="1" applyAlignment="1">
      <alignment horizontal="center" vertical="center" shrinkToFit="1"/>
    </xf>
    <xf numFmtId="181" fontId="3" fillId="0" borderId="27"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28" xfId="0" applyFont="1" applyFill="1" applyBorder="1" applyAlignment="1">
      <alignment horizontal="center" vertical="center" wrapText="1"/>
    </xf>
    <xf numFmtId="181" fontId="0" fillId="0" borderId="0" xfId="0" applyNumberFormat="1" applyAlignment="1">
      <alignment vertical="center"/>
    </xf>
    <xf numFmtId="20" fontId="0" fillId="0" borderId="0" xfId="0" applyNumberFormat="1" applyAlignment="1">
      <alignment vertical="center"/>
    </xf>
    <xf numFmtId="0" fontId="3" fillId="0" borderId="0" xfId="0" applyFont="1" applyFill="1" applyBorder="1" applyAlignment="1">
      <alignment horizontal="center" vertical="center" wrapText="1"/>
    </xf>
    <xf numFmtId="0" fontId="56" fillId="0" borderId="0" xfId="0" applyFont="1" applyFill="1" applyAlignment="1">
      <alignment vertical="center"/>
    </xf>
    <xf numFmtId="0" fontId="57" fillId="0" borderId="0" xfId="0" applyFont="1" applyFill="1" applyAlignment="1">
      <alignment vertical="center" wrapText="1"/>
    </xf>
    <xf numFmtId="0" fontId="4" fillId="0" borderId="29" xfId="0" applyFont="1" applyFill="1" applyBorder="1" applyAlignment="1">
      <alignment horizontal="center" vertical="center" wrapText="1"/>
    </xf>
    <xf numFmtId="181" fontId="10" fillId="33" borderId="16" xfId="0" applyNumberFormat="1" applyFont="1" applyFill="1" applyBorder="1" applyAlignment="1">
      <alignment horizontal="center" vertical="center" shrinkToFit="1"/>
    </xf>
    <xf numFmtId="181" fontId="10" fillId="33" borderId="23" xfId="0" applyNumberFormat="1" applyFont="1" applyFill="1" applyBorder="1" applyAlignment="1">
      <alignment horizontal="center" vertical="center" shrinkToFit="1"/>
    </xf>
    <xf numFmtId="181" fontId="10" fillId="33" borderId="16" xfId="0" applyNumberFormat="1" applyFont="1" applyFill="1" applyBorder="1" applyAlignment="1">
      <alignment horizontal="center" vertical="center"/>
    </xf>
    <xf numFmtId="181" fontId="10" fillId="33" borderId="23" xfId="0" applyNumberFormat="1" applyFont="1" applyFill="1" applyBorder="1" applyAlignment="1">
      <alignment horizontal="center" vertical="center"/>
    </xf>
    <xf numFmtId="0" fontId="8" fillId="33" borderId="14" xfId="0" applyFont="1" applyFill="1" applyBorder="1" applyAlignment="1">
      <alignment horizontal="center" vertical="center"/>
    </xf>
    <xf numFmtId="181" fontId="10" fillId="33" borderId="24" xfId="0" applyNumberFormat="1" applyFont="1" applyFill="1" applyBorder="1" applyAlignment="1">
      <alignment horizontal="center" vertical="center" shrinkToFit="1"/>
    </xf>
    <xf numFmtId="181" fontId="10" fillId="33" borderId="25" xfId="0" applyNumberFormat="1" applyFont="1" applyFill="1" applyBorder="1" applyAlignment="1">
      <alignment horizontal="center" vertical="center" shrinkToFit="1"/>
    </xf>
    <xf numFmtId="14" fontId="0" fillId="0" borderId="0" xfId="0" applyNumberFormat="1" applyAlignment="1">
      <alignment vertical="center"/>
    </xf>
    <xf numFmtId="0" fontId="0" fillId="0" borderId="0" xfId="0" applyNumberFormat="1" applyAlignment="1">
      <alignment vertical="center"/>
    </xf>
    <xf numFmtId="182" fontId="8" fillId="0" borderId="19" xfId="0" applyNumberFormat="1" applyFont="1" applyFill="1" applyBorder="1" applyAlignment="1">
      <alignment horizontal="center" vertical="center"/>
    </xf>
    <xf numFmtId="182" fontId="8" fillId="0" borderId="13" xfId="0" applyNumberFormat="1" applyFont="1" applyFill="1" applyBorder="1" applyAlignment="1">
      <alignment horizontal="center" vertical="center"/>
    </xf>
    <xf numFmtId="182" fontId="8" fillId="0" borderId="14" xfId="0" applyNumberFormat="1" applyFont="1" applyFill="1" applyBorder="1" applyAlignment="1">
      <alignment horizontal="center" vertical="center"/>
    </xf>
    <xf numFmtId="182" fontId="8" fillId="1" borderId="13" xfId="0" applyNumberFormat="1" applyFont="1" applyFill="1" applyBorder="1" applyAlignment="1">
      <alignment horizontal="center" vertical="center"/>
    </xf>
    <xf numFmtId="182" fontId="8" fillId="33" borderId="13" xfId="0" applyNumberFormat="1" applyFont="1" applyFill="1" applyBorder="1" applyAlignment="1">
      <alignment horizontal="center" vertical="center"/>
    </xf>
    <xf numFmtId="20" fontId="4" fillId="33" borderId="0" xfId="0" applyNumberFormat="1" applyFont="1" applyFill="1" applyBorder="1" applyAlignment="1">
      <alignment horizontal="center" vertical="center" shrinkToFit="1"/>
    </xf>
    <xf numFmtId="182" fontId="8" fillId="33" borderId="19" xfId="0" applyNumberFormat="1" applyFont="1" applyFill="1" applyBorder="1" applyAlignment="1">
      <alignment horizontal="center" vertical="center"/>
    </xf>
    <xf numFmtId="20" fontId="4" fillId="33" borderId="0" xfId="0" applyNumberFormat="1" applyFont="1" applyFill="1" applyBorder="1" applyAlignment="1">
      <alignment horizontal="center" vertical="center"/>
    </xf>
    <xf numFmtId="0" fontId="4" fillId="33" borderId="0" xfId="0" applyFont="1" applyFill="1" applyBorder="1" applyAlignment="1">
      <alignment horizontal="center" vertical="center"/>
    </xf>
    <xf numFmtId="0" fontId="4" fillId="33" borderId="0" xfId="0" applyFont="1" applyFill="1" applyBorder="1" applyAlignment="1">
      <alignment vertical="center"/>
    </xf>
    <xf numFmtId="182" fontId="8" fillId="33" borderId="14" xfId="0" applyNumberFormat="1" applyFont="1" applyFill="1" applyBorder="1" applyAlignment="1">
      <alignment horizontal="center" vertical="center"/>
    </xf>
    <xf numFmtId="181" fontId="10" fillId="33" borderId="14" xfId="0" applyNumberFormat="1" applyFont="1" applyFill="1" applyBorder="1" applyAlignment="1">
      <alignment horizontal="center" vertical="center"/>
    </xf>
    <xf numFmtId="181" fontId="10" fillId="33" borderId="25" xfId="0" applyNumberFormat="1" applyFont="1" applyFill="1" applyBorder="1" applyAlignment="1">
      <alignment horizontal="center" vertical="center"/>
    </xf>
    <xf numFmtId="181" fontId="3" fillId="33" borderId="27" xfId="0" applyNumberFormat="1" applyFont="1" applyFill="1" applyBorder="1" applyAlignment="1">
      <alignment horizontal="center" vertical="center"/>
    </xf>
    <xf numFmtId="0" fontId="6" fillId="33" borderId="18" xfId="0" applyFont="1" applyFill="1" applyBorder="1" applyAlignment="1">
      <alignment horizontal="center" vertical="center"/>
    </xf>
    <xf numFmtId="0" fontId="3" fillId="33" borderId="17" xfId="0" applyFont="1" applyFill="1" applyBorder="1" applyAlignment="1">
      <alignment vertical="center"/>
    </xf>
    <xf numFmtId="182" fontId="8" fillId="1" borderId="14" xfId="0" applyNumberFormat="1" applyFont="1" applyFill="1" applyBorder="1" applyAlignment="1">
      <alignment horizontal="center" vertical="center"/>
    </xf>
    <xf numFmtId="181" fontId="10" fillId="1" borderId="24" xfId="0" applyNumberFormat="1" applyFont="1" applyFill="1" applyBorder="1" applyAlignment="1">
      <alignment horizontal="center" vertical="center"/>
    </xf>
    <xf numFmtId="181" fontId="10" fillId="1" borderId="25" xfId="0" applyNumberFormat="1" applyFont="1" applyFill="1" applyBorder="1" applyAlignment="1">
      <alignment horizontal="center" vertical="center"/>
    </xf>
    <xf numFmtId="182" fontId="8" fillId="1" borderId="19" xfId="0" applyNumberFormat="1" applyFont="1" applyFill="1" applyBorder="1" applyAlignment="1">
      <alignment horizontal="center" vertical="center"/>
    </xf>
    <xf numFmtId="181" fontId="10" fillId="1" borderId="26" xfId="0" applyNumberFormat="1" applyFont="1" applyFill="1" applyBorder="1" applyAlignment="1">
      <alignment horizontal="center" vertical="center" shrinkToFit="1"/>
    </xf>
    <xf numFmtId="181" fontId="10" fillId="1" borderId="14" xfId="0" applyNumberFormat="1" applyFont="1" applyFill="1" applyBorder="1" applyAlignment="1">
      <alignment horizontal="center" vertical="center"/>
    </xf>
    <xf numFmtId="181" fontId="10" fillId="1" borderId="24" xfId="0" applyNumberFormat="1" applyFont="1" applyFill="1" applyBorder="1" applyAlignment="1">
      <alignment horizontal="center" vertical="center" shrinkToFit="1"/>
    </xf>
    <xf numFmtId="181" fontId="10" fillId="1" borderId="25" xfId="0" applyNumberFormat="1" applyFont="1" applyFill="1" applyBorder="1" applyAlignment="1">
      <alignment horizontal="center" vertical="center" shrinkToFit="1"/>
    </xf>
    <xf numFmtId="0" fontId="3" fillId="0" borderId="0" xfId="0" applyFont="1" applyFill="1" applyAlignment="1">
      <alignment vertical="center"/>
    </xf>
    <xf numFmtId="0" fontId="4" fillId="0" borderId="23" xfId="0" applyFont="1" applyFill="1" applyBorder="1" applyAlignment="1">
      <alignment horizontal="center" vertical="center" wrapText="1"/>
    </xf>
    <xf numFmtId="181" fontId="10" fillId="0" borderId="0" xfId="0" applyNumberFormat="1" applyFont="1" applyFill="1" applyBorder="1" applyAlignment="1">
      <alignment horizontal="center" vertical="center"/>
    </xf>
    <xf numFmtId="0" fontId="5" fillId="0" borderId="15" xfId="0" applyFont="1" applyFill="1" applyBorder="1" applyAlignment="1">
      <alignment horizontal="center" vertical="center"/>
    </xf>
    <xf numFmtId="181" fontId="10" fillId="0" borderId="30" xfId="0" applyNumberFormat="1" applyFont="1" applyFill="1" applyBorder="1" applyAlignment="1">
      <alignment horizontal="center" vertical="center"/>
    </xf>
    <xf numFmtId="187" fontId="8" fillId="0" borderId="12" xfId="0" applyNumberFormat="1" applyFont="1" applyFill="1" applyBorder="1" applyAlignment="1">
      <alignment horizontal="center" vertical="center"/>
    </xf>
    <xf numFmtId="187" fontId="8" fillId="0" borderId="11" xfId="0" applyNumberFormat="1" applyFont="1" applyFill="1" applyBorder="1" applyAlignment="1">
      <alignment horizontal="center" vertical="center"/>
    </xf>
    <xf numFmtId="187" fontId="8" fillId="1" borderId="11" xfId="0" applyNumberFormat="1" applyFont="1" applyFill="1" applyBorder="1" applyAlignment="1">
      <alignment horizontal="center" vertical="center"/>
    </xf>
    <xf numFmtId="187" fontId="8" fillId="0" borderId="20" xfId="0" applyNumberFormat="1" applyFont="1" applyFill="1" applyBorder="1" applyAlignment="1">
      <alignment horizontal="center" vertical="center"/>
    </xf>
    <xf numFmtId="187" fontId="8" fillId="0" borderId="10" xfId="0" applyNumberFormat="1" applyFont="1" applyFill="1" applyBorder="1" applyAlignment="1">
      <alignment horizontal="center" vertical="center"/>
    </xf>
    <xf numFmtId="187" fontId="8" fillId="0" borderId="21" xfId="0" applyNumberFormat="1" applyFont="1" applyFill="1" applyBorder="1" applyAlignment="1">
      <alignment horizontal="center" vertical="center"/>
    </xf>
    <xf numFmtId="187" fontId="8" fillId="33" borderId="11" xfId="0" applyNumberFormat="1" applyFont="1" applyFill="1" applyBorder="1" applyAlignment="1">
      <alignment horizontal="center" vertical="center"/>
    </xf>
    <xf numFmtId="187" fontId="8" fillId="1" borderId="20" xfId="0" applyNumberFormat="1" applyFont="1" applyFill="1" applyBorder="1" applyAlignment="1">
      <alignment horizontal="center" vertical="center"/>
    </xf>
    <xf numFmtId="187" fontId="8" fillId="33" borderId="20" xfId="0" applyNumberFormat="1" applyFont="1" applyFill="1" applyBorder="1" applyAlignment="1">
      <alignment horizontal="center" vertical="center"/>
    </xf>
    <xf numFmtId="187" fontId="8" fillId="1" borderId="10" xfId="0" applyNumberFormat="1" applyFont="1" applyFill="1" applyBorder="1" applyAlignment="1">
      <alignment horizontal="center" vertical="center"/>
    </xf>
    <xf numFmtId="187" fontId="8" fillId="33" borderId="10" xfId="0" applyNumberFormat="1" applyFont="1" applyFill="1" applyBorder="1" applyAlignment="1">
      <alignment horizontal="center" vertical="center"/>
    </xf>
    <xf numFmtId="187" fontId="8" fillId="33" borderId="12" xfId="0" applyNumberFormat="1" applyFont="1" applyFill="1" applyBorder="1" applyAlignment="1">
      <alignment horizontal="center" vertical="center"/>
    </xf>
    <xf numFmtId="187" fontId="8" fillId="1" borderId="12" xfId="0" applyNumberFormat="1" applyFont="1" applyFill="1" applyBorder="1" applyAlignment="1">
      <alignment horizontal="center" vertical="center"/>
    </xf>
    <xf numFmtId="187" fontId="8" fillId="33" borderId="21" xfId="0" applyNumberFormat="1" applyFont="1" applyFill="1" applyBorder="1" applyAlignment="1">
      <alignment horizontal="center" vertical="center"/>
    </xf>
    <xf numFmtId="20" fontId="10" fillId="33" borderId="31" xfId="0" applyNumberFormat="1" applyFont="1" applyFill="1" applyBorder="1" applyAlignment="1">
      <alignment horizontal="center" vertical="center"/>
    </xf>
    <xf numFmtId="20" fontId="10" fillId="33" borderId="32" xfId="0" applyNumberFormat="1" applyFont="1" applyFill="1" applyBorder="1" applyAlignment="1">
      <alignment horizontal="center" vertical="center"/>
    </xf>
    <xf numFmtId="181" fontId="10" fillId="0" borderId="16" xfId="0" applyNumberFormat="1" applyFont="1" applyBorder="1" applyAlignment="1">
      <alignment horizontal="center" vertical="center" shrinkToFit="1"/>
    </xf>
    <xf numFmtId="181" fontId="10" fillId="0" borderId="23" xfId="0" applyNumberFormat="1" applyFont="1" applyBorder="1" applyAlignment="1">
      <alignment horizontal="center" vertical="center" shrinkToFit="1"/>
    </xf>
    <xf numFmtId="181" fontId="10" fillId="33" borderId="14" xfId="0" applyNumberFormat="1" applyFont="1" applyFill="1" applyBorder="1" applyAlignment="1">
      <alignment horizontal="center" vertical="center" shrinkToFit="1"/>
    </xf>
    <xf numFmtId="20" fontId="10" fillId="1" borderId="33" xfId="0" applyNumberFormat="1" applyFont="1" applyFill="1" applyBorder="1" applyAlignment="1">
      <alignment horizontal="center" vertical="center" shrinkToFit="1"/>
    </xf>
    <xf numFmtId="20" fontId="10" fillId="1" borderId="34" xfId="0" applyNumberFormat="1" applyFont="1" applyFill="1" applyBorder="1" applyAlignment="1">
      <alignment horizontal="center" vertical="center" shrinkToFit="1"/>
    </xf>
    <xf numFmtId="20" fontId="10" fillId="0" borderId="33" xfId="0" applyNumberFormat="1" applyFont="1" applyFill="1" applyBorder="1" applyAlignment="1">
      <alignment horizontal="center" vertical="center"/>
    </xf>
    <xf numFmtId="20" fontId="10" fillId="0" borderId="34" xfId="0" applyNumberFormat="1" applyFont="1" applyFill="1" applyBorder="1" applyAlignment="1">
      <alignment horizontal="center" vertical="center"/>
    </xf>
    <xf numFmtId="20" fontId="10" fillId="0" borderId="33" xfId="0" applyNumberFormat="1" applyFont="1" applyFill="1" applyBorder="1" applyAlignment="1">
      <alignment horizontal="center" vertical="center" shrinkToFit="1"/>
    </xf>
    <xf numFmtId="20" fontId="10" fillId="0" borderId="34" xfId="0" applyNumberFormat="1" applyFont="1" applyFill="1" applyBorder="1" applyAlignment="1">
      <alignment horizontal="center" vertical="center" shrinkToFit="1"/>
    </xf>
    <xf numFmtId="20" fontId="10" fillId="0" borderId="31" xfId="0" applyNumberFormat="1" applyFont="1" applyFill="1" applyBorder="1" applyAlignment="1">
      <alignment horizontal="center" vertical="center"/>
    </xf>
    <xf numFmtId="20" fontId="10" fillId="0" borderId="32" xfId="0" applyNumberFormat="1" applyFont="1" applyFill="1" applyBorder="1" applyAlignment="1">
      <alignment horizontal="center" vertical="center"/>
    </xf>
    <xf numFmtId="20" fontId="10" fillId="0" borderId="16" xfId="0" applyNumberFormat="1" applyFont="1" applyFill="1" applyBorder="1" applyAlignment="1">
      <alignment horizontal="center" vertical="center" shrinkToFit="1"/>
    </xf>
    <xf numFmtId="20" fontId="10" fillId="0" borderId="32" xfId="0" applyNumberFormat="1" applyFont="1" applyFill="1" applyBorder="1" applyAlignment="1">
      <alignment horizontal="center" vertical="center" shrinkToFit="1"/>
    </xf>
    <xf numFmtId="0" fontId="10" fillId="1" borderId="35" xfId="0" applyFont="1" applyFill="1" applyBorder="1" applyAlignment="1">
      <alignment horizontal="center" vertical="center"/>
    </xf>
    <xf numFmtId="0" fontId="10" fillId="1" borderId="34" xfId="0" applyFont="1" applyFill="1" applyBorder="1" applyAlignment="1">
      <alignment horizontal="center" vertical="center"/>
    </xf>
    <xf numFmtId="20" fontId="10" fillId="1" borderId="16" xfId="0" applyNumberFormat="1" applyFont="1" applyFill="1" applyBorder="1" applyAlignment="1">
      <alignment horizontal="center" vertical="center"/>
    </xf>
    <xf numFmtId="20" fontId="10" fillId="1" borderId="32" xfId="0" applyNumberFormat="1" applyFont="1" applyFill="1" applyBorder="1" applyAlignment="1">
      <alignment horizontal="center" vertical="center"/>
    </xf>
    <xf numFmtId="0" fontId="6" fillId="0" borderId="16"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Font="1" applyFill="1" applyBorder="1" applyAlignment="1">
      <alignment horizontal="center" vertical="center" wrapText="1"/>
    </xf>
    <xf numFmtId="20" fontId="10" fillId="0" borderId="16" xfId="0" applyNumberFormat="1" applyFont="1" applyFill="1" applyBorder="1" applyAlignment="1">
      <alignment horizontal="center" vertical="center"/>
    </xf>
    <xf numFmtId="20" fontId="10" fillId="1" borderId="16" xfId="0" applyNumberFormat="1" applyFont="1" applyFill="1" applyBorder="1" applyAlignment="1">
      <alignment horizontal="center" vertical="center" shrinkToFit="1"/>
    </xf>
    <xf numFmtId="20" fontId="10" fillId="1" borderId="32" xfId="0" applyNumberFormat="1" applyFont="1" applyFill="1" applyBorder="1" applyAlignment="1">
      <alignment horizontal="center" vertical="center" shrinkToFit="1"/>
    </xf>
    <xf numFmtId="0" fontId="10" fillId="1" borderId="16" xfId="0" applyFont="1" applyFill="1" applyBorder="1" applyAlignment="1">
      <alignment horizontal="center" vertical="center"/>
    </xf>
    <xf numFmtId="0" fontId="10" fillId="1" borderId="32"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32" xfId="0" applyFont="1" applyFill="1" applyBorder="1" applyAlignment="1">
      <alignment horizontal="center" vertical="center"/>
    </xf>
    <xf numFmtId="20" fontId="10" fillId="0" borderId="37" xfId="0" applyNumberFormat="1" applyFont="1" applyFill="1" applyBorder="1" applyAlignment="1">
      <alignment horizontal="center" vertical="center" shrinkToFit="1"/>
    </xf>
    <xf numFmtId="20" fontId="10" fillId="0" borderId="38" xfId="0" applyNumberFormat="1" applyFont="1" applyFill="1" applyBorder="1" applyAlignment="1">
      <alignment horizontal="center" vertical="center" shrinkToFit="1"/>
    </xf>
    <xf numFmtId="0" fontId="10" fillId="1" borderId="33"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20" fontId="10" fillId="0" borderId="45" xfId="0" applyNumberFormat="1" applyFont="1" applyFill="1" applyBorder="1" applyAlignment="1">
      <alignment horizontal="center" vertical="center" shrinkToFit="1"/>
    </xf>
    <xf numFmtId="20" fontId="10" fillId="0" borderId="46" xfId="0" applyNumberFormat="1" applyFont="1" applyFill="1" applyBorder="1" applyAlignment="1">
      <alignment horizontal="center" vertical="center" shrinkToFit="1"/>
    </xf>
    <xf numFmtId="0" fontId="4" fillId="0" borderId="1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3" fillId="0" borderId="49"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57" fillId="0" borderId="0" xfId="0" applyFont="1" applyFill="1" applyBorder="1" applyAlignment="1">
      <alignment horizontal="left" vertical="top" wrapText="1"/>
    </xf>
    <xf numFmtId="0" fontId="57" fillId="0" borderId="0" xfId="0" applyFont="1" applyFill="1" applyBorder="1" applyAlignment="1">
      <alignment horizontal="left" vertical="top"/>
    </xf>
    <xf numFmtId="0" fontId="58"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5" fillId="0" borderId="15" xfId="0" applyFont="1" applyFill="1" applyBorder="1" applyAlignment="1">
      <alignment horizontal="left" vertical="center"/>
    </xf>
    <xf numFmtId="0" fontId="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3" fillId="0" borderId="5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53" xfId="0" applyFont="1" applyFill="1" applyBorder="1" applyAlignment="1">
      <alignment horizontal="center" vertical="center"/>
    </xf>
    <xf numFmtId="20" fontId="10" fillId="33" borderId="33" xfId="0" applyNumberFormat="1" applyFont="1" applyFill="1" applyBorder="1" applyAlignment="1">
      <alignment horizontal="center" vertical="center" shrinkToFit="1"/>
    </xf>
    <xf numFmtId="20" fontId="10" fillId="33" borderId="34" xfId="0" applyNumberFormat="1" applyFont="1" applyFill="1" applyBorder="1" applyAlignment="1">
      <alignment horizontal="center" vertical="center" shrinkToFit="1"/>
    </xf>
    <xf numFmtId="0" fontId="10" fillId="1" borderId="33" xfId="0" applyFont="1" applyFill="1" applyBorder="1" applyAlignment="1">
      <alignment horizontal="center" vertical="center" wrapText="1"/>
    </xf>
    <xf numFmtId="20" fontId="10" fillId="1" borderId="53" xfId="0" applyNumberFormat="1" applyFont="1" applyFill="1" applyBorder="1" applyAlignment="1">
      <alignment horizontal="center" vertical="center" shrinkToFit="1"/>
    </xf>
    <xf numFmtId="20" fontId="10" fillId="1" borderId="51" xfId="0" applyNumberFormat="1" applyFont="1" applyFill="1" applyBorder="1" applyAlignment="1">
      <alignment horizontal="center" vertical="center" shrinkToFit="1"/>
    </xf>
    <xf numFmtId="20" fontId="10" fillId="0" borderId="33" xfId="0" applyNumberFormat="1" applyFont="1" applyBorder="1" applyAlignment="1">
      <alignment horizontal="center" vertical="center"/>
    </xf>
    <xf numFmtId="20" fontId="10" fillId="0" borderId="34" xfId="0" applyNumberFormat="1" applyFont="1" applyBorder="1" applyAlignment="1">
      <alignment horizontal="center" vertical="center"/>
    </xf>
    <xf numFmtId="20" fontId="10" fillId="33" borderId="16" xfId="0" applyNumberFormat="1" applyFont="1" applyFill="1" applyBorder="1" applyAlignment="1">
      <alignment horizontal="center" vertical="center" shrinkToFit="1"/>
    </xf>
    <xf numFmtId="20" fontId="10" fillId="33" borderId="32" xfId="0" applyNumberFormat="1" applyFont="1" applyFill="1" applyBorder="1" applyAlignment="1">
      <alignment horizontal="center" vertical="center" shrinkToFit="1"/>
    </xf>
    <xf numFmtId="20" fontId="10" fillId="1" borderId="31" xfId="0" applyNumberFormat="1"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32" xfId="0" applyFont="1" applyFill="1" applyBorder="1" applyAlignment="1">
      <alignment horizontal="center" vertical="center"/>
    </xf>
    <xf numFmtId="20" fontId="10" fillId="1" borderId="33" xfId="0" applyNumberFormat="1" applyFont="1" applyFill="1" applyBorder="1" applyAlignment="1">
      <alignment horizontal="center" vertical="center"/>
    </xf>
    <xf numFmtId="20" fontId="10" fillId="1" borderId="34" xfId="0" applyNumberFormat="1"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34" xfId="0" applyFont="1" applyFill="1" applyBorder="1" applyAlignment="1">
      <alignment horizontal="center" vertical="center"/>
    </xf>
    <xf numFmtId="20" fontId="10" fillId="33" borderId="31" xfId="0" applyNumberFormat="1" applyFont="1" applyFill="1" applyBorder="1" applyAlignment="1">
      <alignment horizontal="center" vertical="center"/>
    </xf>
    <xf numFmtId="20" fontId="10" fillId="33" borderId="32" xfId="0" applyNumberFormat="1" applyFont="1" applyFill="1" applyBorder="1" applyAlignment="1">
      <alignment horizontal="center" vertical="center"/>
    </xf>
    <xf numFmtId="20" fontId="10" fillId="1" borderId="45" xfId="0" applyNumberFormat="1" applyFont="1" applyFill="1" applyBorder="1" applyAlignment="1">
      <alignment horizontal="center" vertical="center" shrinkToFit="1"/>
    </xf>
    <xf numFmtId="20" fontId="10" fillId="1" borderId="46" xfId="0" applyNumberFormat="1" applyFont="1" applyFill="1" applyBorder="1" applyAlignment="1">
      <alignment horizontal="center" vertical="center" shrinkToFit="1"/>
    </xf>
    <xf numFmtId="0" fontId="10" fillId="33" borderId="35" xfId="0" applyFont="1" applyFill="1" applyBorder="1" applyAlignment="1">
      <alignment horizontal="center" vertical="center"/>
    </xf>
    <xf numFmtId="20" fontId="10" fillId="33" borderId="33" xfId="0" applyNumberFormat="1" applyFont="1" applyFill="1" applyBorder="1" applyAlignment="1">
      <alignment horizontal="center" vertical="center"/>
    </xf>
    <xf numFmtId="20" fontId="10" fillId="33" borderId="34" xfId="0" applyNumberFormat="1" applyFont="1" applyFill="1" applyBorder="1" applyAlignment="1">
      <alignment horizontal="center" vertical="center"/>
    </xf>
    <xf numFmtId="0" fontId="10" fillId="33" borderId="53" xfId="0" applyFont="1" applyFill="1" applyBorder="1" applyAlignment="1">
      <alignment horizontal="center" vertical="center"/>
    </xf>
    <xf numFmtId="0" fontId="10" fillId="33" borderId="51" xfId="0" applyFont="1" applyFill="1" applyBorder="1" applyAlignment="1">
      <alignment horizontal="center" vertical="center"/>
    </xf>
    <xf numFmtId="20" fontId="10" fillId="33" borderId="16" xfId="0" applyNumberFormat="1" applyFont="1" applyFill="1" applyBorder="1" applyAlignment="1">
      <alignment horizontal="center" vertical="center"/>
    </xf>
    <xf numFmtId="0" fontId="10" fillId="33" borderId="31" xfId="0" applyFont="1" applyFill="1" applyBorder="1" applyAlignment="1">
      <alignment horizontal="center" vertical="center"/>
    </xf>
    <xf numFmtId="20" fontId="10" fillId="0" borderId="31" xfId="0" applyNumberFormat="1" applyFont="1" applyFill="1" applyBorder="1" applyAlignment="1">
      <alignment horizontal="center" vertical="center" shrinkToFit="1"/>
    </xf>
    <xf numFmtId="20" fontId="10" fillId="1" borderId="37" xfId="0" applyNumberFormat="1" applyFont="1" applyFill="1" applyBorder="1" applyAlignment="1">
      <alignment horizontal="center" vertical="center" shrinkToFit="1"/>
    </xf>
    <xf numFmtId="20" fontId="10" fillId="1" borderId="38" xfId="0" applyNumberFormat="1" applyFont="1" applyFill="1" applyBorder="1" applyAlignment="1">
      <alignment horizontal="center" vertical="center" shrinkToFit="1"/>
    </xf>
    <xf numFmtId="0" fontId="10" fillId="1" borderId="53" xfId="0" applyFont="1" applyFill="1" applyBorder="1" applyAlignment="1">
      <alignment horizontal="center" vertical="center"/>
    </xf>
    <xf numFmtId="0" fontId="10" fillId="1" borderId="51" xfId="0" applyFont="1" applyFill="1" applyBorder="1" applyAlignment="1">
      <alignment horizontal="center" vertical="center"/>
    </xf>
    <xf numFmtId="0" fontId="10" fillId="0" borderId="31" xfId="0" applyFont="1" applyFill="1" applyBorder="1" applyAlignment="1">
      <alignment horizontal="center" vertical="center"/>
    </xf>
    <xf numFmtId="20" fontId="10" fillId="1" borderId="31" xfId="0" applyNumberFormat="1" applyFont="1" applyFill="1" applyBorder="1" applyAlignment="1">
      <alignment horizontal="center" vertical="center" shrinkToFit="1"/>
    </xf>
    <xf numFmtId="0" fontId="10" fillId="0" borderId="33" xfId="0" applyFont="1" applyFill="1" applyBorder="1" applyAlignment="1">
      <alignment horizontal="center" vertical="center"/>
    </xf>
    <xf numFmtId="0" fontId="10" fillId="0" borderId="35" xfId="0" applyFont="1" applyFill="1" applyBorder="1" applyAlignment="1">
      <alignment horizontal="center" vertical="center"/>
    </xf>
    <xf numFmtId="0" fontId="10" fillId="33" borderId="54" xfId="0" applyFont="1" applyFill="1" applyBorder="1" applyAlignment="1">
      <alignment horizontal="center" vertical="center"/>
    </xf>
    <xf numFmtId="0" fontId="10" fillId="33" borderId="55" xfId="0" applyFont="1" applyFill="1" applyBorder="1" applyAlignment="1">
      <alignment horizontal="center" vertical="center"/>
    </xf>
    <xf numFmtId="0" fontId="10" fillId="33" borderId="50" xfId="0" applyFont="1" applyFill="1" applyBorder="1" applyAlignment="1">
      <alignment horizontal="center" vertical="center"/>
    </xf>
    <xf numFmtId="20" fontId="10" fillId="33" borderId="31" xfId="0" applyNumberFormat="1" applyFont="1" applyFill="1" applyBorder="1" applyAlignment="1">
      <alignment horizontal="center" vertical="center" shrinkToFit="1"/>
    </xf>
    <xf numFmtId="0" fontId="10" fillId="33" borderId="56" xfId="0" applyFont="1" applyFill="1" applyBorder="1" applyAlignment="1">
      <alignment horizontal="center" vertical="center"/>
    </xf>
    <xf numFmtId="0" fontId="10" fillId="33" borderId="57" xfId="0" applyFont="1" applyFill="1" applyBorder="1" applyAlignment="1">
      <alignment horizontal="center" vertical="center"/>
    </xf>
    <xf numFmtId="0" fontId="10" fillId="33" borderId="58" xfId="0" applyFont="1" applyFill="1" applyBorder="1" applyAlignment="1">
      <alignment horizontal="center" vertical="center"/>
    </xf>
    <xf numFmtId="0" fontId="10" fillId="33" borderId="38" xfId="0" applyFont="1" applyFill="1" applyBorder="1" applyAlignment="1">
      <alignment horizontal="center" vertical="center"/>
    </xf>
    <xf numFmtId="20" fontId="10" fillId="1" borderId="58" xfId="0" applyNumberFormat="1" applyFont="1" applyFill="1" applyBorder="1" applyAlignment="1">
      <alignment horizontal="center" vertical="center" shrinkToFit="1"/>
    </xf>
    <xf numFmtId="20" fontId="10" fillId="33" borderId="29" xfId="0" applyNumberFormat="1" applyFont="1" applyFill="1" applyBorder="1" applyAlignment="1">
      <alignment horizontal="center" vertical="center"/>
    </xf>
    <xf numFmtId="20" fontId="10" fillId="33" borderId="59" xfId="0" applyNumberFormat="1" applyFont="1" applyFill="1" applyBorder="1" applyAlignment="1">
      <alignment horizontal="center" vertical="center"/>
    </xf>
    <xf numFmtId="0" fontId="10" fillId="1" borderId="31" xfId="0" applyFont="1" applyFill="1" applyBorder="1" applyAlignment="1">
      <alignment horizontal="center" vertical="center"/>
    </xf>
    <xf numFmtId="0" fontId="10" fillId="1" borderId="58" xfId="0" applyFont="1" applyFill="1" applyBorder="1" applyAlignment="1">
      <alignment horizontal="center" vertical="center"/>
    </xf>
    <xf numFmtId="0" fontId="10" fillId="1" borderId="38" xfId="0" applyFont="1" applyFill="1" applyBorder="1" applyAlignment="1">
      <alignment horizontal="center" vertical="center"/>
    </xf>
    <xf numFmtId="20" fontId="10" fillId="33" borderId="58" xfId="0" applyNumberFormat="1" applyFont="1" applyFill="1" applyBorder="1" applyAlignment="1">
      <alignment horizontal="center" vertical="center" shrinkToFit="1"/>
    </xf>
    <xf numFmtId="20" fontId="10" fillId="33" borderId="38" xfId="0" applyNumberFormat="1" applyFont="1" applyFill="1" applyBorder="1" applyAlignment="1">
      <alignment horizontal="center" vertical="center" shrinkToFit="1"/>
    </xf>
    <xf numFmtId="0" fontId="10" fillId="1" borderId="50" xfId="0" applyFont="1" applyFill="1" applyBorder="1" applyAlignment="1">
      <alignment horizontal="center" vertical="center"/>
    </xf>
    <xf numFmtId="0" fontId="0" fillId="0" borderId="0" xfId="0" applyAlignment="1">
      <alignment horizontal="center" vertical="center"/>
    </xf>
    <xf numFmtId="0" fontId="10" fillId="0" borderId="53" xfId="0" applyFont="1" applyBorder="1" applyAlignment="1">
      <alignment horizontal="center" vertical="center"/>
    </xf>
    <xf numFmtId="0" fontId="10" fillId="0" borderId="5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2</xdr:row>
      <xdr:rowOff>152400</xdr:rowOff>
    </xdr:from>
    <xdr:ext cx="76200" cy="209550"/>
    <xdr:sp fLocksText="0">
      <xdr:nvSpPr>
        <xdr:cNvPr id="1"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152400</xdr:rowOff>
    </xdr:from>
    <xdr:ext cx="76200" cy="209550"/>
    <xdr:sp fLocksText="0">
      <xdr:nvSpPr>
        <xdr:cNvPr id="2" name="Text Box 2"/>
        <xdr:cNvSpPr txBox="1">
          <a:spLocks noChangeArrowheads="1"/>
        </xdr:cNvSpPr>
      </xdr:nvSpPr>
      <xdr:spPr>
        <a:xfrm>
          <a:off x="859155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3"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4"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5"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152400</xdr:rowOff>
    </xdr:from>
    <xdr:ext cx="76200" cy="209550"/>
    <xdr:sp fLocksText="0">
      <xdr:nvSpPr>
        <xdr:cNvPr id="6" name="Text Box 6"/>
        <xdr:cNvSpPr txBox="1">
          <a:spLocks noChangeArrowheads="1"/>
        </xdr:cNvSpPr>
      </xdr:nvSpPr>
      <xdr:spPr>
        <a:xfrm>
          <a:off x="774382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4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1"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2"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3"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4"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5"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6"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7"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8"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9"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0"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1"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2" name="Text Box 2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6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6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0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5"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6"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7"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1"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12"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13"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4"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5"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2</xdr:row>
      <xdr:rowOff>152400</xdr:rowOff>
    </xdr:from>
    <xdr:ext cx="76200" cy="209550"/>
    <xdr:sp fLocksText="0">
      <xdr:nvSpPr>
        <xdr:cNvPr id="1"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152400</xdr:rowOff>
    </xdr:from>
    <xdr:ext cx="76200" cy="209550"/>
    <xdr:sp fLocksText="0">
      <xdr:nvSpPr>
        <xdr:cNvPr id="2" name="Text Box 2"/>
        <xdr:cNvSpPr txBox="1">
          <a:spLocks noChangeArrowheads="1"/>
        </xdr:cNvSpPr>
      </xdr:nvSpPr>
      <xdr:spPr>
        <a:xfrm>
          <a:off x="859155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3"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4"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5"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152400</xdr:rowOff>
    </xdr:from>
    <xdr:ext cx="76200" cy="209550"/>
    <xdr:sp fLocksText="0">
      <xdr:nvSpPr>
        <xdr:cNvPr id="6" name="Text Box 6"/>
        <xdr:cNvSpPr txBox="1">
          <a:spLocks noChangeArrowheads="1"/>
        </xdr:cNvSpPr>
      </xdr:nvSpPr>
      <xdr:spPr>
        <a:xfrm>
          <a:off x="774382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4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1"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2"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3"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4"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5"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6"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7"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8"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9"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0"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1"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2" name="Text Box 2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6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6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0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5"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6"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7"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1"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12"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13"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4"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5"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6"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8"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9"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0"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1"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22"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4"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125"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126"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127"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28"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2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1"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2"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3"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4"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5"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6"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7"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2"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3"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4"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5"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6"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7"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8"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9"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2"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3"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4"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5"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6"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7"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8"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81"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2"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3"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4"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5"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2</xdr:row>
      <xdr:rowOff>152400</xdr:rowOff>
    </xdr:from>
    <xdr:ext cx="76200" cy="209550"/>
    <xdr:sp fLocksText="0">
      <xdr:nvSpPr>
        <xdr:cNvPr id="1"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152400</xdr:rowOff>
    </xdr:from>
    <xdr:ext cx="76200" cy="209550"/>
    <xdr:sp fLocksText="0">
      <xdr:nvSpPr>
        <xdr:cNvPr id="2" name="Text Box 2"/>
        <xdr:cNvSpPr txBox="1">
          <a:spLocks noChangeArrowheads="1"/>
        </xdr:cNvSpPr>
      </xdr:nvSpPr>
      <xdr:spPr>
        <a:xfrm>
          <a:off x="859155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3"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4"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5"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152400</xdr:rowOff>
    </xdr:from>
    <xdr:ext cx="76200" cy="209550"/>
    <xdr:sp fLocksText="0">
      <xdr:nvSpPr>
        <xdr:cNvPr id="6" name="Text Box 6"/>
        <xdr:cNvSpPr txBox="1">
          <a:spLocks noChangeArrowheads="1"/>
        </xdr:cNvSpPr>
      </xdr:nvSpPr>
      <xdr:spPr>
        <a:xfrm>
          <a:off x="774382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4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1"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2"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3"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4"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5"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6"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7"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8"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9"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0"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1"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2" name="Text Box 2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6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6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0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5"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6"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7"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1"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12"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13"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4"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5"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6"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8"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9"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0"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1"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22"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4"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125"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126"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127"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28"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2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1"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2"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3"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4"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5"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6"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7"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2"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3"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4"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5"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6"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7"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8"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9"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2"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3"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4"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5"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6"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7"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8"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81"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2"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3"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4"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5"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2</xdr:row>
      <xdr:rowOff>152400</xdr:rowOff>
    </xdr:from>
    <xdr:ext cx="76200" cy="209550"/>
    <xdr:sp fLocksText="0">
      <xdr:nvSpPr>
        <xdr:cNvPr id="1"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152400</xdr:rowOff>
    </xdr:from>
    <xdr:ext cx="76200" cy="209550"/>
    <xdr:sp fLocksText="0">
      <xdr:nvSpPr>
        <xdr:cNvPr id="2" name="Text Box 2"/>
        <xdr:cNvSpPr txBox="1">
          <a:spLocks noChangeArrowheads="1"/>
        </xdr:cNvSpPr>
      </xdr:nvSpPr>
      <xdr:spPr>
        <a:xfrm>
          <a:off x="859155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3"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4"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5"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152400</xdr:rowOff>
    </xdr:from>
    <xdr:ext cx="76200" cy="209550"/>
    <xdr:sp fLocksText="0">
      <xdr:nvSpPr>
        <xdr:cNvPr id="6" name="Text Box 6"/>
        <xdr:cNvSpPr txBox="1">
          <a:spLocks noChangeArrowheads="1"/>
        </xdr:cNvSpPr>
      </xdr:nvSpPr>
      <xdr:spPr>
        <a:xfrm>
          <a:off x="774382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4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1"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2"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3"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4"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5"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6"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7"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8"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9"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0"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1"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2" name="Text Box 2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6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6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0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5"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6"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7"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1"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12"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13"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4"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5"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6"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8"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9"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0"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1"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22"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4"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125"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126"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127"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28"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2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1"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2"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3"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4"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5"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6"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7"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2"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3"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4"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5"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6"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7"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8"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9"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2"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3"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4"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5"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6"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7"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8"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81"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2"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3"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4"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5"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2</xdr:row>
      <xdr:rowOff>152400</xdr:rowOff>
    </xdr:from>
    <xdr:ext cx="76200" cy="209550"/>
    <xdr:sp fLocksText="0">
      <xdr:nvSpPr>
        <xdr:cNvPr id="1"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152400</xdr:rowOff>
    </xdr:from>
    <xdr:ext cx="76200" cy="209550"/>
    <xdr:sp fLocksText="0">
      <xdr:nvSpPr>
        <xdr:cNvPr id="2" name="Text Box 2"/>
        <xdr:cNvSpPr txBox="1">
          <a:spLocks noChangeArrowheads="1"/>
        </xdr:cNvSpPr>
      </xdr:nvSpPr>
      <xdr:spPr>
        <a:xfrm>
          <a:off x="859155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3"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4"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5"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152400</xdr:rowOff>
    </xdr:from>
    <xdr:ext cx="76200" cy="209550"/>
    <xdr:sp fLocksText="0">
      <xdr:nvSpPr>
        <xdr:cNvPr id="6" name="Text Box 6"/>
        <xdr:cNvSpPr txBox="1">
          <a:spLocks noChangeArrowheads="1"/>
        </xdr:cNvSpPr>
      </xdr:nvSpPr>
      <xdr:spPr>
        <a:xfrm>
          <a:off x="774382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4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1"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2"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3"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4"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5"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6"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7"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8"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9"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0"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1"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2" name="Text Box 2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6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6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0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5"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6"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7"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1"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12"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13"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4"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5"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6"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8"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9"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0"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1"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22"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4"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125"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126"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127"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28"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2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1"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2"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3"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4"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5"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6"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7"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2"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3"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4"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5"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6"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7"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8"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9"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2"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3"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4"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5"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6"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7"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8"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81"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2"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3"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4"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5"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2</xdr:row>
      <xdr:rowOff>152400</xdr:rowOff>
    </xdr:from>
    <xdr:ext cx="76200" cy="209550"/>
    <xdr:sp fLocksText="0">
      <xdr:nvSpPr>
        <xdr:cNvPr id="1"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152400</xdr:rowOff>
    </xdr:from>
    <xdr:ext cx="76200" cy="209550"/>
    <xdr:sp fLocksText="0">
      <xdr:nvSpPr>
        <xdr:cNvPr id="2" name="Text Box 2"/>
        <xdr:cNvSpPr txBox="1">
          <a:spLocks noChangeArrowheads="1"/>
        </xdr:cNvSpPr>
      </xdr:nvSpPr>
      <xdr:spPr>
        <a:xfrm>
          <a:off x="859155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3"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4"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5"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152400</xdr:rowOff>
    </xdr:from>
    <xdr:ext cx="76200" cy="209550"/>
    <xdr:sp fLocksText="0">
      <xdr:nvSpPr>
        <xdr:cNvPr id="6" name="Text Box 6"/>
        <xdr:cNvSpPr txBox="1">
          <a:spLocks noChangeArrowheads="1"/>
        </xdr:cNvSpPr>
      </xdr:nvSpPr>
      <xdr:spPr>
        <a:xfrm>
          <a:off x="774382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4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1"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2"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3"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4"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5"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6"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7"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8"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9"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0"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1"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2" name="Text Box 2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6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6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0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5"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6"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7"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1"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12"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13"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4"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5"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6"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8"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152400</xdr:rowOff>
    </xdr:from>
    <xdr:ext cx="76200" cy="209550"/>
    <xdr:sp fLocksText="0">
      <xdr:nvSpPr>
        <xdr:cNvPr id="119" name="Text Box 3"/>
        <xdr:cNvSpPr txBox="1">
          <a:spLocks noChangeArrowheads="1"/>
        </xdr:cNvSpPr>
      </xdr:nvSpPr>
      <xdr:spPr>
        <a:xfrm>
          <a:off x="10163175" y="2009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152400</xdr:rowOff>
    </xdr:from>
    <xdr:ext cx="76200" cy="209550"/>
    <xdr:sp fLocksText="0">
      <xdr:nvSpPr>
        <xdr:cNvPr id="120" name="Text Box 4"/>
        <xdr:cNvSpPr txBox="1">
          <a:spLocks noChangeArrowheads="1"/>
        </xdr:cNvSpPr>
      </xdr:nvSpPr>
      <xdr:spPr>
        <a:xfrm>
          <a:off x="10848975" y="2009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152400</xdr:rowOff>
    </xdr:from>
    <xdr:ext cx="76200" cy="209550"/>
    <xdr:sp fLocksText="0">
      <xdr:nvSpPr>
        <xdr:cNvPr id="121" name="Text Box 5"/>
        <xdr:cNvSpPr txBox="1">
          <a:spLocks noChangeArrowheads="1"/>
        </xdr:cNvSpPr>
      </xdr:nvSpPr>
      <xdr:spPr>
        <a:xfrm>
          <a:off x="11534775" y="2009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161925</xdr:rowOff>
    </xdr:from>
    <xdr:ext cx="76200" cy="209550"/>
    <xdr:sp fLocksText="0">
      <xdr:nvSpPr>
        <xdr:cNvPr id="122" name="Text Box 3"/>
        <xdr:cNvSpPr txBox="1">
          <a:spLocks noChangeArrowheads="1"/>
        </xdr:cNvSpPr>
      </xdr:nvSpPr>
      <xdr:spPr>
        <a:xfrm>
          <a:off x="101631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23" name="Text Box 4"/>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24" name="Text Box 5"/>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161925</xdr:rowOff>
    </xdr:from>
    <xdr:ext cx="76200" cy="209550"/>
    <xdr:sp fLocksText="0">
      <xdr:nvSpPr>
        <xdr:cNvPr id="125" name="Text Box 8"/>
        <xdr:cNvSpPr txBox="1">
          <a:spLocks noChangeArrowheads="1"/>
        </xdr:cNvSpPr>
      </xdr:nvSpPr>
      <xdr:spPr>
        <a:xfrm>
          <a:off x="101631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26" name="Text Box 9"/>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27" name="Text Box 10"/>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161925</xdr:rowOff>
    </xdr:from>
    <xdr:ext cx="76200" cy="209550"/>
    <xdr:sp fLocksText="0">
      <xdr:nvSpPr>
        <xdr:cNvPr id="128" name="Text Box 13"/>
        <xdr:cNvSpPr txBox="1">
          <a:spLocks noChangeArrowheads="1"/>
        </xdr:cNvSpPr>
      </xdr:nvSpPr>
      <xdr:spPr>
        <a:xfrm>
          <a:off x="101631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29" name="Text Box 14"/>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30" name="Text Box 15"/>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161925</xdr:rowOff>
    </xdr:from>
    <xdr:ext cx="76200" cy="209550"/>
    <xdr:sp fLocksText="0">
      <xdr:nvSpPr>
        <xdr:cNvPr id="131" name="Text Box 18"/>
        <xdr:cNvSpPr txBox="1">
          <a:spLocks noChangeArrowheads="1"/>
        </xdr:cNvSpPr>
      </xdr:nvSpPr>
      <xdr:spPr>
        <a:xfrm>
          <a:off x="101631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32" name="Text Box 19"/>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33" name="Text Box 20"/>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161925</xdr:rowOff>
    </xdr:from>
    <xdr:ext cx="76200" cy="209550"/>
    <xdr:sp fLocksText="0">
      <xdr:nvSpPr>
        <xdr:cNvPr id="134" name="Text Box 3"/>
        <xdr:cNvSpPr txBox="1">
          <a:spLocks noChangeArrowheads="1"/>
        </xdr:cNvSpPr>
      </xdr:nvSpPr>
      <xdr:spPr>
        <a:xfrm>
          <a:off x="101631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35" name="Text Box 4"/>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36" name="Text Box 5"/>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161925</xdr:rowOff>
    </xdr:from>
    <xdr:ext cx="76200" cy="209550"/>
    <xdr:sp fLocksText="0">
      <xdr:nvSpPr>
        <xdr:cNvPr id="137" name="Text Box 8"/>
        <xdr:cNvSpPr txBox="1">
          <a:spLocks noChangeArrowheads="1"/>
        </xdr:cNvSpPr>
      </xdr:nvSpPr>
      <xdr:spPr>
        <a:xfrm>
          <a:off x="101631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38" name="Text Box 9"/>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39" name="Text Box 10"/>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161925</xdr:rowOff>
    </xdr:from>
    <xdr:ext cx="76200" cy="209550"/>
    <xdr:sp fLocksText="0">
      <xdr:nvSpPr>
        <xdr:cNvPr id="140" name="Text Box 13"/>
        <xdr:cNvSpPr txBox="1">
          <a:spLocks noChangeArrowheads="1"/>
        </xdr:cNvSpPr>
      </xdr:nvSpPr>
      <xdr:spPr>
        <a:xfrm>
          <a:off x="101631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41" name="Text Box 14"/>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42" name="Text Box 15"/>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161925</xdr:rowOff>
    </xdr:from>
    <xdr:ext cx="76200" cy="209550"/>
    <xdr:sp fLocksText="0">
      <xdr:nvSpPr>
        <xdr:cNvPr id="143" name="Text Box 18"/>
        <xdr:cNvSpPr txBox="1">
          <a:spLocks noChangeArrowheads="1"/>
        </xdr:cNvSpPr>
      </xdr:nvSpPr>
      <xdr:spPr>
        <a:xfrm>
          <a:off x="101631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44" name="Text Box 19"/>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45" name="Text Box 20"/>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46" name="Text Box 4"/>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47" name="Text Box 5"/>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48" name="Text Box 14"/>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49" name="Text Box 15"/>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50" name="Text Box 19"/>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51" name="Text Box 20"/>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52" name="Text Box 24"/>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53" name="Text Box 25"/>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161925</xdr:rowOff>
    </xdr:from>
    <xdr:ext cx="76200" cy="209550"/>
    <xdr:sp fLocksText="0">
      <xdr:nvSpPr>
        <xdr:cNvPr id="154" name="Text Box 3"/>
        <xdr:cNvSpPr txBox="1">
          <a:spLocks noChangeArrowheads="1"/>
        </xdr:cNvSpPr>
      </xdr:nvSpPr>
      <xdr:spPr>
        <a:xfrm>
          <a:off x="101631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55" name="Text Box 4"/>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56" name="Text Box 5"/>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161925</xdr:rowOff>
    </xdr:from>
    <xdr:ext cx="76200" cy="209550"/>
    <xdr:sp fLocksText="0">
      <xdr:nvSpPr>
        <xdr:cNvPr id="157" name="Text Box 8"/>
        <xdr:cNvSpPr txBox="1">
          <a:spLocks noChangeArrowheads="1"/>
        </xdr:cNvSpPr>
      </xdr:nvSpPr>
      <xdr:spPr>
        <a:xfrm>
          <a:off x="101631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58" name="Text Box 9"/>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59" name="Text Box 10"/>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161925</xdr:rowOff>
    </xdr:from>
    <xdr:ext cx="76200" cy="209550"/>
    <xdr:sp fLocksText="0">
      <xdr:nvSpPr>
        <xdr:cNvPr id="160" name="Text Box 13"/>
        <xdr:cNvSpPr txBox="1">
          <a:spLocks noChangeArrowheads="1"/>
        </xdr:cNvSpPr>
      </xdr:nvSpPr>
      <xdr:spPr>
        <a:xfrm>
          <a:off x="101631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61" name="Text Box 14"/>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62" name="Text Box 15"/>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161925</xdr:rowOff>
    </xdr:from>
    <xdr:ext cx="76200" cy="209550"/>
    <xdr:sp fLocksText="0">
      <xdr:nvSpPr>
        <xdr:cNvPr id="163" name="Text Box 18"/>
        <xdr:cNvSpPr txBox="1">
          <a:spLocks noChangeArrowheads="1"/>
        </xdr:cNvSpPr>
      </xdr:nvSpPr>
      <xdr:spPr>
        <a:xfrm>
          <a:off x="101631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64" name="Text Box 19"/>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65" name="Text Box 20"/>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161925</xdr:rowOff>
    </xdr:from>
    <xdr:ext cx="76200" cy="209550"/>
    <xdr:sp fLocksText="0">
      <xdr:nvSpPr>
        <xdr:cNvPr id="166" name="Text Box 3"/>
        <xdr:cNvSpPr txBox="1">
          <a:spLocks noChangeArrowheads="1"/>
        </xdr:cNvSpPr>
      </xdr:nvSpPr>
      <xdr:spPr>
        <a:xfrm>
          <a:off x="101631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67" name="Text Box 4"/>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68" name="Text Box 5"/>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161925</xdr:rowOff>
    </xdr:from>
    <xdr:ext cx="76200" cy="209550"/>
    <xdr:sp fLocksText="0">
      <xdr:nvSpPr>
        <xdr:cNvPr id="169" name="Text Box 8"/>
        <xdr:cNvSpPr txBox="1">
          <a:spLocks noChangeArrowheads="1"/>
        </xdr:cNvSpPr>
      </xdr:nvSpPr>
      <xdr:spPr>
        <a:xfrm>
          <a:off x="101631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70" name="Text Box 9"/>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71" name="Text Box 10"/>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161925</xdr:rowOff>
    </xdr:from>
    <xdr:ext cx="76200" cy="209550"/>
    <xdr:sp fLocksText="0">
      <xdr:nvSpPr>
        <xdr:cNvPr id="172" name="Text Box 13"/>
        <xdr:cNvSpPr txBox="1">
          <a:spLocks noChangeArrowheads="1"/>
        </xdr:cNvSpPr>
      </xdr:nvSpPr>
      <xdr:spPr>
        <a:xfrm>
          <a:off x="101631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73" name="Text Box 14"/>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74" name="Text Box 15"/>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161925</xdr:rowOff>
    </xdr:from>
    <xdr:ext cx="76200" cy="209550"/>
    <xdr:sp fLocksText="0">
      <xdr:nvSpPr>
        <xdr:cNvPr id="175" name="Text Box 18"/>
        <xdr:cNvSpPr txBox="1">
          <a:spLocks noChangeArrowheads="1"/>
        </xdr:cNvSpPr>
      </xdr:nvSpPr>
      <xdr:spPr>
        <a:xfrm>
          <a:off x="101631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76" name="Text Box 19"/>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77" name="Text Box 20"/>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78" name="Text Box 4"/>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79" name="Text Box 5"/>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80" name="Text Box 14"/>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81" name="Text Box 15"/>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5</xdr:row>
      <xdr:rowOff>161925</xdr:rowOff>
    </xdr:from>
    <xdr:ext cx="76200" cy="209550"/>
    <xdr:sp fLocksText="0">
      <xdr:nvSpPr>
        <xdr:cNvPr id="182" name="Text Box 19"/>
        <xdr:cNvSpPr txBox="1">
          <a:spLocks noChangeArrowheads="1"/>
        </xdr:cNvSpPr>
      </xdr:nvSpPr>
      <xdr:spPr>
        <a:xfrm>
          <a:off x="108489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xdr:row>
      <xdr:rowOff>161925</xdr:rowOff>
    </xdr:from>
    <xdr:ext cx="76200" cy="209550"/>
    <xdr:sp fLocksText="0">
      <xdr:nvSpPr>
        <xdr:cNvPr id="183" name="Text Box 20"/>
        <xdr:cNvSpPr txBox="1">
          <a:spLocks noChangeArrowheads="1"/>
        </xdr:cNvSpPr>
      </xdr:nvSpPr>
      <xdr:spPr>
        <a:xfrm>
          <a:off x="115347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184"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185"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186"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87"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8"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9"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9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9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9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93"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94"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95"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96"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97"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98"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9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0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0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02"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03"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04"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0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0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0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08"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09"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0"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1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13"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4"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1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17"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8"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1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2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2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22"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23"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24"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2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2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2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28"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29"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30"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31"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32"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33"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3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3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3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37"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38"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39"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4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4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4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43"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44"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45"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46"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47"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48"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2</xdr:row>
      <xdr:rowOff>152400</xdr:rowOff>
    </xdr:from>
    <xdr:ext cx="76200" cy="209550"/>
    <xdr:sp fLocksText="0">
      <xdr:nvSpPr>
        <xdr:cNvPr id="1"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152400</xdr:rowOff>
    </xdr:from>
    <xdr:ext cx="76200" cy="209550"/>
    <xdr:sp fLocksText="0">
      <xdr:nvSpPr>
        <xdr:cNvPr id="2" name="Text Box 2"/>
        <xdr:cNvSpPr txBox="1">
          <a:spLocks noChangeArrowheads="1"/>
        </xdr:cNvSpPr>
      </xdr:nvSpPr>
      <xdr:spPr>
        <a:xfrm>
          <a:off x="859155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3"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4"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5"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152400</xdr:rowOff>
    </xdr:from>
    <xdr:ext cx="76200" cy="209550"/>
    <xdr:sp fLocksText="0">
      <xdr:nvSpPr>
        <xdr:cNvPr id="6" name="Text Box 6"/>
        <xdr:cNvSpPr txBox="1">
          <a:spLocks noChangeArrowheads="1"/>
        </xdr:cNvSpPr>
      </xdr:nvSpPr>
      <xdr:spPr>
        <a:xfrm>
          <a:off x="774382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4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1"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2"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3"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4"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5"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6"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7"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8"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9"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0"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1"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2" name="Text Box 2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6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6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0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5"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6"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7"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1"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12"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13"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4"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5"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6"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8"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9"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0"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1"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122"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123"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124"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2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2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2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28"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29"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0"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1"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2"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3"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7"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8"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9"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3"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4"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5"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6"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7"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8"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1"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2"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3"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4"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5"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6"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57"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8"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9"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3"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4"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5"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6"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7"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8"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2"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3"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4"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8"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9"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0"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3"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4"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2</xdr:row>
      <xdr:rowOff>152400</xdr:rowOff>
    </xdr:from>
    <xdr:ext cx="76200" cy="209550"/>
    <xdr:sp fLocksText="0">
      <xdr:nvSpPr>
        <xdr:cNvPr id="1"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152400</xdr:rowOff>
    </xdr:from>
    <xdr:ext cx="76200" cy="209550"/>
    <xdr:sp fLocksText="0">
      <xdr:nvSpPr>
        <xdr:cNvPr id="2" name="Text Box 2"/>
        <xdr:cNvSpPr txBox="1">
          <a:spLocks noChangeArrowheads="1"/>
        </xdr:cNvSpPr>
      </xdr:nvSpPr>
      <xdr:spPr>
        <a:xfrm>
          <a:off x="859155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3"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4"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5"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152400</xdr:rowOff>
    </xdr:from>
    <xdr:ext cx="76200" cy="209550"/>
    <xdr:sp fLocksText="0">
      <xdr:nvSpPr>
        <xdr:cNvPr id="6" name="Text Box 6"/>
        <xdr:cNvSpPr txBox="1">
          <a:spLocks noChangeArrowheads="1"/>
        </xdr:cNvSpPr>
      </xdr:nvSpPr>
      <xdr:spPr>
        <a:xfrm>
          <a:off x="774382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4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1"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2"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3"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4"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5"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6"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7"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8"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9"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0"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1"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2" name="Text Box 2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6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6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0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5"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6"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7"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1"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12"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13"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4"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5"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6"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8"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9"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0"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1"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22"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4"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125"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126"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127"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28"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2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1"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2"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3"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4"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5"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6"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7"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2"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3"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4"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5"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6"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7"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8"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9"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2"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3"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4"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5"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6"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7"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8"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81"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2"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3"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4"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5"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2</xdr:row>
      <xdr:rowOff>152400</xdr:rowOff>
    </xdr:from>
    <xdr:ext cx="76200" cy="209550"/>
    <xdr:sp fLocksText="0">
      <xdr:nvSpPr>
        <xdr:cNvPr id="1"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152400</xdr:rowOff>
    </xdr:from>
    <xdr:ext cx="76200" cy="209550"/>
    <xdr:sp fLocksText="0">
      <xdr:nvSpPr>
        <xdr:cNvPr id="2" name="Text Box 2"/>
        <xdr:cNvSpPr txBox="1">
          <a:spLocks noChangeArrowheads="1"/>
        </xdr:cNvSpPr>
      </xdr:nvSpPr>
      <xdr:spPr>
        <a:xfrm>
          <a:off x="859155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3"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4"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5"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152400</xdr:rowOff>
    </xdr:from>
    <xdr:ext cx="76200" cy="209550"/>
    <xdr:sp fLocksText="0">
      <xdr:nvSpPr>
        <xdr:cNvPr id="6" name="Text Box 6"/>
        <xdr:cNvSpPr txBox="1">
          <a:spLocks noChangeArrowheads="1"/>
        </xdr:cNvSpPr>
      </xdr:nvSpPr>
      <xdr:spPr>
        <a:xfrm>
          <a:off x="774382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4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1"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2"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3"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4"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5"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6"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7"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8"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9"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0"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1"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2" name="Text Box 2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6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6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0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5"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6"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7"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1"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12"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13"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4"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5"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6"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8"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9"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0"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1"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22"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4"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125"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126"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127"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28"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2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1"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2"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3"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4"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5"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6"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7"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2"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3"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4"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5"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6"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7"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8"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9"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2"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3"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4"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5"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6"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7"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8"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81"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2"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3"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4"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5"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2</xdr:row>
      <xdr:rowOff>152400</xdr:rowOff>
    </xdr:from>
    <xdr:ext cx="76200" cy="209550"/>
    <xdr:sp fLocksText="0">
      <xdr:nvSpPr>
        <xdr:cNvPr id="1"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152400</xdr:rowOff>
    </xdr:from>
    <xdr:ext cx="76200" cy="209550"/>
    <xdr:sp fLocksText="0">
      <xdr:nvSpPr>
        <xdr:cNvPr id="2" name="Text Box 2"/>
        <xdr:cNvSpPr txBox="1">
          <a:spLocks noChangeArrowheads="1"/>
        </xdr:cNvSpPr>
      </xdr:nvSpPr>
      <xdr:spPr>
        <a:xfrm>
          <a:off x="859155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3"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4"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5"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152400</xdr:rowOff>
    </xdr:from>
    <xdr:ext cx="76200" cy="209550"/>
    <xdr:sp fLocksText="0">
      <xdr:nvSpPr>
        <xdr:cNvPr id="6" name="Text Box 6"/>
        <xdr:cNvSpPr txBox="1">
          <a:spLocks noChangeArrowheads="1"/>
        </xdr:cNvSpPr>
      </xdr:nvSpPr>
      <xdr:spPr>
        <a:xfrm>
          <a:off x="774382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4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1"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2"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3"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4"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5"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6"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7"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8"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9"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0"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1"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2" name="Text Box 2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6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6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0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5"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6"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7"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1"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12"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13"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4"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5"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6"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8"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9"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0"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1"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22"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4"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125"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126"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127"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28"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2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1"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2"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3"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4"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5"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6"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7"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2"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3"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4"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5"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6"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7"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8"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9"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2"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3"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4"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5"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6"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7"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8"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81"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2"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3"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4"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5"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2</xdr:row>
      <xdr:rowOff>152400</xdr:rowOff>
    </xdr:from>
    <xdr:ext cx="76200" cy="209550"/>
    <xdr:sp fLocksText="0">
      <xdr:nvSpPr>
        <xdr:cNvPr id="1"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152400</xdr:rowOff>
    </xdr:from>
    <xdr:ext cx="76200" cy="209550"/>
    <xdr:sp fLocksText="0">
      <xdr:nvSpPr>
        <xdr:cNvPr id="2" name="Text Box 2"/>
        <xdr:cNvSpPr txBox="1">
          <a:spLocks noChangeArrowheads="1"/>
        </xdr:cNvSpPr>
      </xdr:nvSpPr>
      <xdr:spPr>
        <a:xfrm>
          <a:off x="859155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3"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4"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5"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152400</xdr:rowOff>
    </xdr:from>
    <xdr:ext cx="76200" cy="209550"/>
    <xdr:sp fLocksText="0">
      <xdr:nvSpPr>
        <xdr:cNvPr id="6" name="Text Box 6"/>
        <xdr:cNvSpPr txBox="1">
          <a:spLocks noChangeArrowheads="1"/>
        </xdr:cNvSpPr>
      </xdr:nvSpPr>
      <xdr:spPr>
        <a:xfrm>
          <a:off x="774382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4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1"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2"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3"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4"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5"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6"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7"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8"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9"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0"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1"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2" name="Text Box 2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6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6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0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5"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6"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7"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1"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12"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13"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4"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5"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6"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8"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9"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0"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1"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22"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4"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125"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126"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127"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28"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2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1"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2"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3"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4"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5"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6"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7"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2"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3"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4"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5"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6"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7"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8"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9"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2"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3"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4"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5"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6"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7"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8"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81"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2"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3"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4"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5"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2</xdr:row>
      <xdr:rowOff>152400</xdr:rowOff>
    </xdr:from>
    <xdr:ext cx="76200" cy="209550"/>
    <xdr:sp fLocksText="0">
      <xdr:nvSpPr>
        <xdr:cNvPr id="1"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152400</xdr:rowOff>
    </xdr:from>
    <xdr:ext cx="76200" cy="209550"/>
    <xdr:sp fLocksText="0">
      <xdr:nvSpPr>
        <xdr:cNvPr id="2" name="Text Box 2"/>
        <xdr:cNvSpPr txBox="1">
          <a:spLocks noChangeArrowheads="1"/>
        </xdr:cNvSpPr>
      </xdr:nvSpPr>
      <xdr:spPr>
        <a:xfrm>
          <a:off x="859155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3"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4"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5"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152400</xdr:rowOff>
    </xdr:from>
    <xdr:ext cx="76200" cy="209550"/>
    <xdr:sp fLocksText="0">
      <xdr:nvSpPr>
        <xdr:cNvPr id="6" name="Text Box 6"/>
        <xdr:cNvSpPr txBox="1">
          <a:spLocks noChangeArrowheads="1"/>
        </xdr:cNvSpPr>
      </xdr:nvSpPr>
      <xdr:spPr>
        <a:xfrm>
          <a:off x="774382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4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1"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2"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3"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4"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5"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6"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7"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8"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9"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0"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1"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2" name="Text Box 2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6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6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0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5"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6"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7"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1"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12"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13"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4"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5"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6"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8"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9"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0"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1"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22"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4"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125"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126"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127"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28"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2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1"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2"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3"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4"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5"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6"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7"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2"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3"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4"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5"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6"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7"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8"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9"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2"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3"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4"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5"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6"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7"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8"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81"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2"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3"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4"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5"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2</xdr:row>
      <xdr:rowOff>152400</xdr:rowOff>
    </xdr:from>
    <xdr:ext cx="76200" cy="209550"/>
    <xdr:sp fLocksText="0">
      <xdr:nvSpPr>
        <xdr:cNvPr id="1"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152400</xdr:rowOff>
    </xdr:from>
    <xdr:ext cx="76200" cy="209550"/>
    <xdr:sp fLocksText="0">
      <xdr:nvSpPr>
        <xdr:cNvPr id="2" name="Text Box 2"/>
        <xdr:cNvSpPr txBox="1">
          <a:spLocks noChangeArrowheads="1"/>
        </xdr:cNvSpPr>
      </xdr:nvSpPr>
      <xdr:spPr>
        <a:xfrm>
          <a:off x="859155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3"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4"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5"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152400</xdr:rowOff>
    </xdr:from>
    <xdr:ext cx="76200" cy="209550"/>
    <xdr:sp fLocksText="0">
      <xdr:nvSpPr>
        <xdr:cNvPr id="6" name="Text Box 6"/>
        <xdr:cNvSpPr txBox="1">
          <a:spLocks noChangeArrowheads="1"/>
        </xdr:cNvSpPr>
      </xdr:nvSpPr>
      <xdr:spPr>
        <a:xfrm>
          <a:off x="774382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2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2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2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2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29"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0"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1"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2"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3"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4"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35"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36"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37"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3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39"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0"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1"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2"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3"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44"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5"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46"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47"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48"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4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1"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2"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3"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4"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5"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56"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57"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58"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59"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0"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1"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2" name="Text Box 2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6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6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6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6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6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6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7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7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7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7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7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85"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86"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87"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88"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89" name="Text Box 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0"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1"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2"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3" name="Text Box 1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4"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95"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9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9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98"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99"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00"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1"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2"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3"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4" name="Text Box 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5"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06"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07" name="Text Box 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08" name="Text Box 12"/>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0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1" name="Text Box 16"/>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xdr:row>
      <xdr:rowOff>161925</xdr:rowOff>
    </xdr:from>
    <xdr:ext cx="76200" cy="209550"/>
    <xdr:sp fLocksText="0">
      <xdr:nvSpPr>
        <xdr:cNvPr id="112" name="Text Box 17"/>
        <xdr:cNvSpPr txBox="1">
          <a:spLocks noChangeArrowheads="1"/>
        </xdr:cNvSpPr>
      </xdr:nvSpPr>
      <xdr:spPr>
        <a:xfrm>
          <a:off x="859155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13"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14"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21</xdr:row>
      <xdr:rowOff>161925</xdr:rowOff>
    </xdr:from>
    <xdr:ext cx="76200" cy="209550"/>
    <xdr:sp fLocksText="0">
      <xdr:nvSpPr>
        <xdr:cNvPr id="115" name="Text Box 21"/>
        <xdr:cNvSpPr txBox="1">
          <a:spLocks noChangeArrowheads="1"/>
        </xdr:cNvSpPr>
      </xdr:nvSpPr>
      <xdr:spPr>
        <a:xfrm>
          <a:off x="774382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6"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7"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18"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19"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0"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1"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152400</xdr:rowOff>
    </xdr:from>
    <xdr:ext cx="76200" cy="209550"/>
    <xdr:sp fLocksText="0">
      <xdr:nvSpPr>
        <xdr:cNvPr id="122" name="Text Box 1"/>
        <xdr:cNvSpPr txBox="1">
          <a:spLocks noChangeArrowheads="1"/>
        </xdr:cNvSpPr>
      </xdr:nvSpPr>
      <xdr:spPr>
        <a:xfrm>
          <a:off x="8591550"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3"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xdr:row>
      <xdr:rowOff>161925</xdr:rowOff>
    </xdr:from>
    <xdr:ext cx="76200" cy="209550"/>
    <xdr:sp fLocksText="0">
      <xdr:nvSpPr>
        <xdr:cNvPr id="124" name="Text Box 1"/>
        <xdr:cNvSpPr txBox="1">
          <a:spLocks noChangeArrowheads="1"/>
        </xdr:cNvSpPr>
      </xdr:nvSpPr>
      <xdr:spPr>
        <a:xfrm>
          <a:off x="8591550" y="113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152400</xdr:rowOff>
    </xdr:from>
    <xdr:ext cx="76200" cy="209550"/>
    <xdr:sp fLocksText="0">
      <xdr:nvSpPr>
        <xdr:cNvPr id="125" name="Text Box 3"/>
        <xdr:cNvSpPr txBox="1">
          <a:spLocks noChangeArrowheads="1"/>
        </xdr:cNvSpPr>
      </xdr:nvSpPr>
      <xdr:spPr>
        <a:xfrm>
          <a:off x="4829175"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152400</xdr:rowOff>
    </xdr:from>
    <xdr:ext cx="76200" cy="209550"/>
    <xdr:sp fLocksText="0">
      <xdr:nvSpPr>
        <xdr:cNvPr id="126" name="Text Box 4"/>
        <xdr:cNvSpPr txBox="1">
          <a:spLocks noChangeArrowheads="1"/>
        </xdr:cNvSpPr>
      </xdr:nvSpPr>
      <xdr:spPr>
        <a:xfrm>
          <a:off x="51435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152400</xdr:rowOff>
    </xdr:from>
    <xdr:ext cx="76200" cy="209550"/>
    <xdr:sp fLocksText="0">
      <xdr:nvSpPr>
        <xdr:cNvPr id="127" name="Text Box 5"/>
        <xdr:cNvSpPr txBox="1">
          <a:spLocks noChangeArrowheads="1"/>
        </xdr:cNvSpPr>
      </xdr:nvSpPr>
      <xdr:spPr>
        <a:xfrm>
          <a:off x="6019800" y="804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28"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29"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0"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1"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2"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3"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4"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5"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6"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37"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3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3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4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4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4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2"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3"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4"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5"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6"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7"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58" name="Text Box 2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59" name="Text Box 2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0"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1"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2"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3"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4"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5"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6"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67"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68"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69"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0"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1"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2" name="Text Box 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3"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4"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5" name="Text Box 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6" name="Text Box 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77" name="Text Box 1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78" name="Text Box 13"/>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79"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0"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21</xdr:row>
      <xdr:rowOff>161925</xdr:rowOff>
    </xdr:from>
    <xdr:ext cx="76200" cy="209550"/>
    <xdr:sp fLocksText="0">
      <xdr:nvSpPr>
        <xdr:cNvPr id="181" name="Text Box 18"/>
        <xdr:cNvSpPr txBox="1">
          <a:spLocks noChangeArrowheads="1"/>
        </xdr:cNvSpPr>
      </xdr:nvSpPr>
      <xdr:spPr>
        <a:xfrm>
          <a:off x="4829175"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2"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3"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4" name="Text Box 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5" name="Text Box 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6" name="Text Box 14"/>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7" name="Text Box 15"/>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21</xdr:row>
      <xdr:rowOff>161925</xdr:rowOff>
    </xdr:from>
    <xdr:ext cx="76200" cy="209550"/>
    <xdr:sp fLocksText="0">
      <xdr:nvSpPr>
        <xdr:cNvPr id="188" name="Text Box 19"/>
        <xdr:cNvSpPr txBox="1">
          <a:spLocks noChangeArrowheads="1"/>
        </xdr:cNvSpPr>
      </xdr:nvSpPr>
      <xdr:spPr>
        <a:xfrm>
          <a:off x="51435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21</xdr:row>
      <xdr:rowOff>161925</xdr:rowOff>
    </xdr:from>
    <xdr:ext cx="76200" cy="209550"/>
    <xdr:sp fLocksText="0">
      <xdr:nvSpPr>
        <xdr:cNvPr id="189" name="Text Box 20"/>
        <xdr:cNvSpPr txBox="1">
          <a:spLocks noChangeArrowheads="1"/>
        </xdr:cNvSpPr>
      </xdr:nvSpPr>
      <xdr:spPr>
        <a:xfrm>
          <a:off x="6019800" y="805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3"/>
  <sheetViews>
    <sheetView view="pageBreakPreview" zoomScale="70" zoomScaleSheetLayoutView="70" zoomScalePageLayoutView="0" workbookViewId="0" topLeftCell="A1">
      <selection activeCell="E26" sqref="E26"/>
    </sheetView>
  </sheetViews>
  <sheetFormatPr defaultColWidth="9.00390625" defaultRowHeight="13.5"/>
  <cols>
    <col min="1" max="2" width="4.125" style="9" customWidth="1"/>
    <col min="3" max="4" width="11.50390625" style="9" customWidth="1"/>
    <col min="5" max="6" width="11.125" style="9" customWidth="1"/>
    <col min="7" max="7" width="2.625" style="9" customWidth="1"/>
    <col min="8" max="8" width="3.125" style="9" customWidth="1"/>
    <col min="9" max="10" width="4.125" style="9" customWidth="1"/>
    <col min="11" max="12" width="11.50390625" style="9" customWidth="1"/>
    <col min="13" max="14" width="11.125" style="9" customWidth="1"/>
    <col min="15" max="15" width="2.625" style="9" customWidth="1"/>
    <col min="16" max="16384" width="9.00390625" style="9" customWidth="1"/>
  </cols>
  <sheetData>
    <row r="1" spans="1:15" ht="50.25" customHeight="1">
      <c r="A1" s="160" t="s">
        <v>33</v>
      </c>
      <c r="B1" s="160"/>
      <c r="C1" s="160"/>
      <c r="D1" s="160"/>
      <c r="E1" s="160"/>
      <c r="F1" s="160"/>
      <c r="G1" s="160"/>
      <c r="H1" s="160"/>
      <c r="I1" s="160"/>
      <c r="J1" s="160"/>
      <c r="K1" s="160"/>
      <c r="L1" s="160"/>
      <c r="M1" s="160"/>
      <c r="N1" s="160"/>
      <c r="O1" s="160"/>
    </row>
    <row r="2" spans="1:15" ht="26.25" customHeight="1">
      <c r="A2" s="162">
        <v>2019</v>
      </c>
      <c r="B2" s="162"/>
      <c r="C2" s="13" t="s">
        <v>39</v>
      </c>
      <c r="D2" s="161"/>
      <c r="E2" s="161"/>
      <c r="F2" s="161"/>
      <c r="G2" s="161"/>
      <c r="H2" s="14"/>
      <c r="I2" s="95" t="s">
        <v>34</v>
      </c>
      <c r="J2" s="15"/>
      <c r="K2" s="164"/>
      <c r="L2" s="164"/>
      <c r="M2" s="164"/>
      <c r="N2" s="164"/>
      <c r="O2" s="164"/>
    </row>
    <row r="3" spans="1:15" ht="26.25" customHeight="1">
      <c r="A3" s="163">
        <v>4</v>
      </c>
      <c r="B3" s="163"/>
      <c r="C3" s="16" t="s">
        <v>40</v>
      </c>
      <c r="D3" s="16"/>
      <c r="E3" s="16"/>
      <c r="F3" s="16"/>
      <c r="G3" s="17"/>
      <c r="H3" s="17"/>
      <c r="I3" s="95" t="s">
        <v>36</v>
      </c>
      <c r="J3" s="15"/>
      <c r="K3" s="18"/>
      <c r="L3" s="19" t="s">
        <v>35</v>
      </c>
      <c r="M3" s="130"/>
      <c r="N3" s="130"/>
      <c r="O3" s="130"/>
    </row>
    <row r="4" ht="6" customHeight="1" thickBot="1"/>
    <row r="5" spans="1:17" ht="37.5" customHeight="1">
      <c r="A5" s="147" t="s">
        <v>37</v>
      </c>
      <c r="B5" s="131" t="s">
        <v>38</v>
      </c>
      <c r="C5" s="151" t="s">
        <v>41</v>
      </c>
      <c r="D5" s="152"/>
      <c r="E5" s="153" t="s">
        <v>44</v>
      </c>
      <c r="F5" s="143" t="s">
        <v>45</v>
      </c>
      <c r="G5" s="144"/>
      <c r="H5" s="1"/>
      <c r="I5" s="147" t="s">
        <v>37</v>
      </c>
      <c r="J5" s="131" t="s">
        <v>38</v>
      </c>
      <c r="K5" s="151" t="s">
        <v>41</v>
      </c>
      <c r="L5" s="152"/>
      <c r="M5" s="153" t="s">
        <v>44</v>
      </c>
      <c r="N5" s="143" t="s">
        <v>45</v>
      </c>
      <c r="O5" s="144"/>
      <c r="Q5" s="92" t="s">
        <v>55</v>
      </c>
    </row>
    <row r="6" spans="1:18" ht="25.5" customHeight="1" thickBot="1">
      <c r="A6" s="148"/>
      <c r="B6" s="132"/>
      <c r="C6" s="31" t="s">
        <v>42</v>
      </c>
      <c r="D6" s="58" t="s">
        <v>43</v>
      </c>
      <c r="E6" s="154"/>
      <c r="F6" s="145"/>
      <c r="G6" s="146"/>
      <c r="H6" s="2"/>
      <c r="I6" s="148"/>
      <c r="J6" s="132"/>
      <c r="K6" s="31" t="s">
        <v>42</v>
      </c>
      <c r="L6" s="58" t="s">
        <v>43</v>
      </c>
      <c r="M6" s="154"/>
      <c r="N6" s="145"/>
      <c r="O6" s="146"/>
      <c r="Q6" s="93" t="s">
        <v>57</v>
      </c>
      <c r="R6" s="93" t="s">
        <v>58</v>
      </c>
    </row>
    <row r="7" spans="1:18" ht="30" customHeight="1">
      <c r="A7" s="28">
        <v>1</v>
      </c>
      <c r="B7" s="10" t="s">
        <v>63</v>
      </c>
      <c r="C7" s="32">
        <v>0.375</v>
      </c>
      <c r="D7" s="33">
        <v>0.7916666666666666</v>
      </c>
      <c r="E7" s="33">
        <f aca="true" t="shared" si="0" ref="E7:E22">IF(C7="","",D7-C7)</f>
        <v>0.41666666666666663</v>
      </c>
      <c r="F7" s="149"/>
      <c r="G7" s="150"/>
      <c r="H7" s="3"/>
      <c r="I7" s="28">
        <v>17</v>
      </c>
      <c r="J7" s="10" t="s">
        <v>65</v>
      </c>
      <c r="K7" s="44"/>
      <c r="L7" s="49"/>
      <c r="M7" s="49">
        <f>IF(K7="","",L7-K7)</f>
      </c>
      <c r="N7" s="140" t="s">
        <v>61</v>
      </c>
      <c r="O7" s="141"/>
      <c r="Q7" s="96">
        <v>0.3541666666666667</v>
      </c>
      <c r="R7" s="96">
        <v>0.75</v>
      </c>
    </row>
    <row r="8" spans="1:17" ht="30" customHeight="1">
      <c r="A8" s="11">
        <v>2</v>
      </c>
      <c r="B8" s="8" t="s">
        <v>64</v>
      </c>
      <c r="C8" s="32">
        <v>0.375</v>
      </c>
      <c r="D8" s="33">
        <v>0.7916666666666666</v>
      </c>
      <c r="E8" s="33">
        <f t="shared" si="0"/>
        <v>0.41666666666666663</v>
      </c>
      <c r="F8" s="120"/>
      <c r="G8" s="121"/>
      <c r="H8" s="4"/>
      <c r="I8" s="11">
        <v>18</v>
      </c>
      <c r="J8" s="8" t="s">
        <v>66</v>
      </c>
      <c r="K8" s="45"/>
      <c r="L8" s="39"/>
      <c r="M8" s="39">
        <f aca="true" t="shared" si="1" ref="M8:M21">IF(K8="","",L8-K8)</f>
      </c>
      <c r="N8" s="122" t="s">
        <v>61</v>
      </c>
      <c r="O8" s="123"/>
      <c r="Q8" s="9" t="s">
        <v>56</v>
      </c>
    </row>
    <row r="9" spans="1:15" ht="30" customHeight="1">
      <c r="A9" s="11">
        <v>3</v>
      </c>
      <c r="B9" s="8" t="s">
        <v>65</v>
      </c>
      <c r="C9" s="32">
        <v>0.4166666666666667</v>
      </c>
      <c r="D9" s="33">
        <v>0.75</v>
      </c>
      <c r="E9" s="33">
        <f t="shared" si="0"/>
        <v>0.3333333333333333</v>
      </c>
      <c r="F9" s="118" t="s">
        <v>60</v>
      </c>
      <c r="G9" s="119"/>
      <c r="H9" s="4"/>
      <c r="I9" s="11">
        <v>19</v>
      </c>
      <c r="J9" s="8" t="s">
        <v>67</v>
      </c>
      <c r="K9" s="45"/>
      <c r="L9" s="39"/>
      <c r="M9" s="39">
        <f t="shared" si="1"/>
      </c>
      <c r="N9" s="122" t="s">
        <v>61</v>
      </c>
      <c r="O9" s="123"/>
    </row>
    <row r="10" spans="1:15" ht="30" customHeight="1">
      <c r="A10" s="11">
        <v>4</v>
      </c>
      <c r="B10" s="8" t="s">
        <v>66</v>
      </c>
      <c r="C10" s="32">
        <v>0.458333333333333</v>
      </c>
      <c r="D10" s="33">
        <v>0.625</v>
      </c>
      <c r="E10" s="33">
        <f t="shared" si="0"/>
        <v>0.16666666666666702</v>
      </c>
      <c r="F10" s="120"/>
      <c r="G10" s="121"/>
      <c r="H10" s="1"/>
      <c r="I10" s="37">
        <v>20</v>
      </c>
      <c r="J10" s="34" t="s">
        <v>68</v>
      </c>
      <c r="K10" s="46"/>
      <c r="L10" s="41"/>
      <c r="M10" s="41">
        <f t="shared" si="1"/>
      </c>
      <c r="N10" s="136"/>
      <c r="O10" s="137"/>
    </row>
    <row r="11" spans="1:15" ht="30" customHeight="1">
      <c r="A11" s="11">
        <v>5</v>
      </c>
      <c r="B11" s="8" t="s">
        <v>67</v>
      </c>
      <c r="C11" s="32">
        <f>+$Q$7</f>
        <v>0.3541666666666667</v>
      </c>
      <c r="D11" s="33">
        <v>0.9166666666666666</v>
      </c>
      <c r="E11" s="33">
        <f t="shared" si="0"/>
        <v>0.5625</v>
      </c>
      <c r="F11" s="118"/>
      <c r="G11" s="119"/>
      <c r="H11" s="3"/>
      <c r="I11" s="37">
        <v>21</v>
      </c>
      <c r="J11" s="34" t="s">
        <v>69</v>
      </c>
      <c r="K11" s="47"/>
      <c r="L11" s="36"/>
      <c r="M11" s="36">
        <f t="shared" si="1"/>
      </c>
      <c r="N11" s="134"/>
      <c r="O11" s="135"/>
    </row>
    <row r="12" spans="1:15" ht="30" customHeight="1">
      <c r="A12" s="37">
        <v>6</v>
      </c>
      <c r="B12" s="34" t="s">
        <v>68</v>
      </c>
      <c r="C12" s="35"/>
      <c r="D12" s="36"/>
      <c r="E12" s="36">
        <f t="shared" si="0"/>
      </c>
      <c r="F12" s="142"/>
      <c r="G12" s="127"/>
      <c r="H12" s="3"/>
      <c r="I12" s="11">
        <v>22</v>
      </c>
      <c r="J12" s="29" t="s">
        <v>63</v>
      </c>
      <c r="K12" s="32">
        <f>+$Q$7</f>
        <v>0.3541666666666667</v>
      </c>
      <c r="L12" s="33">
        <v>0.7083333333333334</v>
      </c>
      <c r="M12" s="33">
        <f t="shared" si="1"/>
        <v>0.3541666666666667</v>
      </c>
      <c r="N12" s="124"/>
      <c r="O12" s="125"/>
    </row>
    <row r="13" spans="1:15" ht="30" customHeight="1">
      <c r="A13" s="37">
        <v>7</v>
      </c>
      <c r="B13" s="34" t="s">
        <v>69</v>
      </c>
      <c r="C13" s="35"/>
      <c r="D13" s="36"/>
      <c r="E13" s="36">
        <f t="shared" si="0"/>
      </c>
      <c r="F13" s="116"/>
      <c r="G13" s="117"/>
      <c r="H13" s="3"/>
      <c r="I13" s="11">
        <v>23</v>
      </c>
      <c r="J13" s="8" t="s">
        <v>64</v>
      </c>
      <c r="K13" s="32">
        <f>+$Q$7</f>
        <v>0.3541666666666667</v>
      </c>
      <c r="L13" s="33">
        <v>0.5</v>
      </c>
      <c r="M13" s="33">
        <f t="shared" si="1"/>
        <v>0.14583333333333331</v>
      </c>
      <c r="N13" s="133"/>
      <c r="O13" s="123"/>
    </row>
    <row r="14" spans="1:15" ht="30" customHeight="1">
      <c r="A14" s="11">
        <v>8</v>
      </c>
      <c r="B14" s="29" t="s">
        <v>63</v>
      </c>
      <c r="C14" s="32">
        <v>0.4166666666666667</v>
      </c>
      <c r="D14" s="33">
        <v>0.7083333333333334</v>
      </c>
      <c r="E14" s="33">
        <f t="shared" si="0"/>
        <v>0.2916666666666667</v>
      </c>
      <c r="F14" s="120" t="s">
        <v>59</v>
      </c>
      <c r="G14" s="121"/>
      <c r="H14" s="5"/>
      <c r="I14" s="11">
        <v>24</v>
      </c>
      <c r="J14" s="8" t="s">
        <v>65</v>
      </c>
      <c r="K14" s="32">
        <f>+$Q$7</f>
        <v>0.3541666666666667</v>
      </c>
      <c r="L14" s="33">
        <f>+$R$7</f>
        <v>0.75</v>
      </c>
      <c r="M14" s="33">
        <f t="shared" si="1"/>
        <v>0.3958333333333333</v>
      </c>
      <c r="N14" s="133"/>
      <c r="O14" s="123"/>
    </row>
    <row r="15" spans="1:15" ht="30" customHeight="1">
      <c r="A15" s="11">
        <v>9</v>
      </c>
      <c r="B15" s="8" t="s">
        <v>64</v>
      </c>
      <c r="C15" s="32">
        <v>0.4166666666666667</v>
      </c>
      <c r="D15" s="33">
        <v>0.7083333333333334</v>
      </c>
      <c r="E15" s="33">
        <f t="shared" si="0"/>
        <v>0.2916666666666667</v>
      </c>
      <c r="F15" s="120" t="s">
        <v>59</v>
      </c>
      <c r="G15" s="121"/>
      <c r="H15" s="4"/>
      <c r="I15" s="11">
        <v>25</v>
      </c>
      <c r="J15" s="8" t="s">
        <v>66</v>
      </c>
      <c r="K15" s="32">
        <f>+$Q$7</f>
        <v>0.3541666666666667</v>
      </c>
      <c r="L15" s="33">
        <v>0.7083333333333334</v>
      </c>
      <c r="M15" s="33">
        <f t="shared" si="1"/>
        <v>0.3541666666666667</v>
      </c>
      <c r="N15" s="138"/>
      <c r="O15" s="139"/>
    </row>
    <row r="16" spans="1:15" ht="30" customHeight="1">
      <c r="A16" s="11">
        <v>10</v>
      </c>
      <c r="B16" s="8" t="s">
        <v>65</v>
      </c>
      <c r="C16" s="32">
        <v>0.4166666666666667</v>
      </c>
      <c r="D16" s="33">
        <v>0.7083333333333334</v>
      </c>
      <c r="E16" s="33">
        <f t="shared" si="0"/>
        <v>0.2916666666666667</v>
      </c>
      <c r="F16" s="120" t="s">
        <v>59</v>
      </c>
      <c r="G16" s="121"/>
      <c r="H16" s="4"/>
      <c r="I16" s="11">
        <v>26</v>
      </c>
      <c r="J16" s="8" t="s">
        <v>67</v>
      </c>
      <c r="K16" s="32">
        <v>0.5833333333333334</v>
      </c>
      <c r="L16" s="33">
        <v>0.7916666666666666</v>
      </c>
      <c r="M16" s="33">
        <f t="shared" si="1"/>
        <v>0.20833333333333326</v>
      </c>
      <c r="N16" s="124"/>
      <c r="O16" s="125"/>
    </row>
    <row r="17" spans="1:15" ht="30" customHeight="1">
      <c r="A17" s="11">
        <v>11</v>
      </c>
      <c r="B17" s="8" t="s">
        <v>66</v>
      </c>
      <c r="C17" s="38">
        <v>0.4166666666666667</v>
      </c>
      <c r="D17" s="39">
        <v>0.75</v>
      </c>
      <c r="E17" s="33">
        <f t="shared" si="0"/>
        <v>0.3333333333333333</v>
      </c>
      <c r="F17" s="118"/>
      <c r="G17" s="119"/>
      <c r="H17" s="4"/>
      <c r="I17" s="37">
        <v>27</v>
      </c>
      <c r="J17" s="34" t="s">
        <v>68</v>
      </c>
      <c r="K17" s="35"/>
      <c r="L17" s="36"/>
      <c r="M17" s="36">
        <f t="shared" si="1"/>
      </c>
      <c r="N17" s="134"/>
      <c r="O17" s="135"/>
    </row>
    <row r="18" spans="1:15" ht="30" customHeight="1">
      <c r="A18" s="11">
        <v>12</v>
      </c>
      <c r="B18" s="8" t="s">
        <v>67</v>
      </c>
      <c r="C18" s="32">
        <f>+$Q$7</f>
        <v>0.3541666666666667</v>
      </c>
      <c r="D18" s="39">
        <v>0.6666666666666666</v>
      </c>
      <c r="E18" s="33">
        <f t="shared" si="0"/>
        <v>0.31249999999999994</v>
      </c>
      <c r="F18" s="118"/>
      <c r="G18" s="119"/>
      <c r="H18" s="4"/>
      <c r="I18" s="37">
        <v>28</v>
      </c>
      <c r="J18" s="34" t="s">
        <v>69</v>
      </c>
      <c r="K18" s="35"/>
      <c r="L18" s="36"/>
      <c r="M18" s="36">
        <f t="shared" si="1"/>
      </c>
      <c r="N18" s="134"/>
      <c r="O18" s="135"/>
    </row>
    <row r="19" spans="1:15" ht="30" customHeight="1">
      <c r="A19" s="37">
        <v>13</v>
      </c>
      <c r="B19" s="34" t="s">
        <v>68</v>
      </c>
      <c r="C19" s="40"/>
      <c r="D19" s="41"/>
      <c r="E19" s="41">
        <f t="shared" si="0"/>
      </c>
      <c r="F19" s="116"/>
      <c r="G19" s="117"/>
      <c r="H19" s="4"/>
      <c r="I19" s="37">
        <v>29</v>
      </c>
      <c r="J19" s="34" t="s">
        <v>63</v>
      </c>
      <c r="K19" s="35"/>
      <c r="L19" s="36"/>
      <c r="M19" s="36">
        <f t="shared" si="1"/>
      </c>
      <c r="N19" s="128"/>
      <c r="O19" s="129"/>
    </row>
    <row r="20" spans="1:15" ht="30" customHeight="1">
      <c r="A20" s="37">
        <v>14</v>
      </c>
      <c r="B20" s="34" t="s">
        <v>69</v>
      </c>
      <c r="C20" s="40">
        <v>0.4166666666666667</v>
      </c>
      <c r="D20" s="41">
        <v>0.75</v>
      </c>
      <c r="E20" s="41">
        <f t="shared" si="0"/>
        <v>0.3333333333333333</v>
      </c>
      <c r="F20" s="116" t="s">
        <v>59</v>
      </c>
      <c r="G20" s="117"/>
      <c r="H20" s="1"/>
      <c r="I20" s="37">
        <v>30</v>
      </c>
      <c r="J20" s="34" t="s">
        <v>64</v>
      </c>
      <c r="K20" s="35"/>
      <c r="L20" s="36"/>
      <c r="M20" s="36">
        <f t="shared" si="1"/>
      </c>
      <c r="N20" s="126"/>
      <c r="O20" s="127"/>
    </row>
    <row r="21" spans="1:15" ht="30" customHeight="1" thickBot="1">
      <c r="A21" s="11">
        <v>15</v>
      </c>
      <c r="B21" s="8" t="s">
        <v>63</v>
      </c>
      <c r="C21" s="38"/>
      <c r="D21" s="39"/>
      <c r="E21" s="39">
        <f t="shared" si="0"/>
      </c>
      <c r="F21" s="172" t="s">
        <v>62</v>
      </c>
      <c r="G21" s="173"/>
      <c r="H21" s="1"/>
      <c r="I21" s="12"/>
      <c r="J21" s="30"/>
      <c r="K21" s="48"/>
      <c r="L21" s="43"/>
      <c r="M21" s="43">
        <f t="shared" si="1"/>
      </c>
      <c r="N21" s="156"/>
      <c r="O21" s="157"/>
    </row>
    <row r="22" spans="1:15" ht="30" customHeight="1" thickBot="1">
      <c r="A22" s="12">
        <v>16</v>
      </c>
      <c r="B22" s="7" t="s">
        <v>64</v>
      </c>
      <c r="C22" s="42">
        <f>+$Q$7</f>
        <v>0.3541666666666667</v>
      </c>
      <c r="D22" s="43">
        <v>0.6666666666666666</v>
      </c>
      <c r="E22" s="43">
        <f t="shared" si="0"/>
        <v>0.31249999999999994</v>
      </c>
      <c r="F22" s="174"/>
      <c r="G22" s="157"/>
      <c r="H22" s="4"/>
      <c r="I22" s="171" t="s">
        <v>49</v>
      </c>
      <c r="J22" s="169"/>
      <c r="K22" s="169"/>
      <c r="L22" s="169"/>
      <c r="M22" s="50">
        <f>SUM(E7:E22,M7:M21)</f>
        <v>5.520833333333333</v>
      </c>
      <c r="N22" s="27"/>
      <c r="O22" s="24"/>
    </row>
    <row r="23" spans="1:14" ht="6" customHeight="1">
      <c r="A23" s="6"/>
      <c r="D23" s="6"/>
      <c r="E23" s="6"/>
      <c r="F23" s="20"/>
      <c r="G23" s="21"/>
      <c r="H23" s="21"/>
      <c r="I23" s="155"/>
      <c r="J23" s="155"/>
      <c r="K23" s="21"/>
      <c r="L23" s="21"/>
      <c r="M23" s="21"/>
      <c r="N23" s="21"/>
    </row>
    <row r="24" spans="1:14" ht="21.75" customHeight="1" thickBot="1">
      <c r="A24" s="6"/>
      <c r="D24" s="6"/>
      <c r="E24" s="6"/>
      <c r="F24" s="20"/>
      <c r="G24" s="21"/>
      <c r="H24" s="21"/>
      <c r="I24" s="165"/>
      <c r="J24" s="165"/>
      <c r="K24" s="165"/>
      <c r="L24" s="165"/>
      <c r="M24" s="21"/>
      <c r="N24" s="21"/>
    </row>
    <row r="25" spans="1:14" ht="22.5" customHeight="1" thickBot="1">
      <c r="A25" s="6"/>
      <c r="D25" s="6"/>
      <c r="E25" s="6"/>
      <c r="F25" s="20"/>
      <c r="G25" s="21"/>
      <c r="H25" s="21"/>
      <c r="I25" s="168" t="s">
        <v>46</v>
      </c>
      <c r="J25" s="169"/>
      <c r="K25" s="169"/>
      <c r="L25" s="170"/>
      <c r="M25" s="52" t="str">
        <f>IF(M22&gt;Sheet1!A2*Sheet1!C2+Sheet1!A5,"Required","Not required")</f>
        <v>Not required</v>
      </c>
      <c r="N25" s="21"/>
    </row>
    <row r="26" spans="1:14" ht="22.5" customHeight="1">
      <c r="A26" s="6"/>
      <c r="D26" s="6"/>
      <c r="E26" s="6"/>
      <c r="F26" s="20"/>
      <c r="G26" s="21"/>
      <c r="H26" s="21"/>
      <c r="I26" s="51"/>
      <c r="J26" s="51"/>
      <c r="K26" s="51"/>
      <c r="L26" s="51"/>
      <c r="M26" s="55"/>
      <c r="N26" s="21"/>
    </row>
    <row r="27" spans="1:16" s="22" customFormat="1" ht="38.25" customHeight="1">
      <c r="A27" s="166" t="s">
        <v>47</v>
      </c>
      <c r="B27" s="166"/>
      <c r="C27" s="166"/>
      <c r="D27" s="166"/>
      <c r="E27" s="166"/>
      <c r="F27" s="166"/>
      <c r="G27" s="166"/>
      <c r="H27" s="166"/>
      <c r="I27" s="166"/>
      <c r="J27" s="166"/>
      <c r="K27" s="166"/>
      <c r="L27" s="166"/>
      <c r="M27" s="166"/>
      <c r="N27" s="166"/>
      <c r="O27" s="166"/>
      <c r="P27" s="26"/>
    </row>
    <row r="28" spans="1:16" s="22" customFormat="1" ht="29.25" customHeight="1">
      <c r="A28" s="158" t="s">
        <v>48</v>
      </c>
      <c r="B28" s="158"/>
      <c r="C28" s="158"/>
      <c r="D28" s="158"/>
      <c r="E28" s="158"/>
      <c r="F28" s="158"/>
      <c r="G28" s="158"/>
      <c r="H28" s="158"/>
      <c r="I28" s="158"/>
      <c r="J28" s="158"/>
      <c r="K28" s="158"/>
      <c r="L28" s="158"/>
      <c r="M28" s="158"/>
      <c r="N28" s="158"/>
      <c r="O28" s="158"/>
      <c r="P28" s="26"/>
    </row>
    <row r="29" spans="1:16" s="22" customFormat="1" ht="22.5" customHeight="1">
      <c r="A29" s="158" t="s">
        <v>50</v>
      </c>
      <c r="B29" s="159"/>
      <c r="C29" s="159"/>
      <c r="D29" s="159"/>
      <c r="E29" s="159"/>
      <c r="F29" s="159"/>
      <c r="G29" s="159"/>
      <c r="H29" s="159"/>
      <c r="I29" s="159"/>
      <c r="J29" s="159"/>
      <c r="K29" s="159"/>
      <c r="L29" s="159"/>
      <c r="M29" s="159"/>
      <c r="N29" s="159"/>
      <c r="O29" s="159"/>
      <c r="P29" s="25"/>
    </row>
    <row r="30" spans="1:16" s="22" customFormat="1" ht="29.25" customHeight="1">
      <c r="A30" s="166" t="s">
        <v>51</v>
      </c>
      <c r="B30" s="167"/>
      <c r="C30" s="167"/>
      <c r="D30" s="167"/>
      <c r="E30" s="167"/>
      <c r="F30" s="167"/>
      <c r="G30" s="167"/>
      <c r="H30" s="167"/>
      <c r="I30" s="167"/>
      <c r="J30" s="167"/>
      <c r="K30" s="167"/>
      <c r="L30" s="167"/>
      <c r="M30" s="167"/>
      <c r="N30" s="167"/>
      <c r="O30" s="167"/>
      <c r="P30" s="23"/>
    </row>
    <row r="31" spans="1:16" s="56" customFormat="1" ht="44.25" customHeight="1">
      <c r="A31" s="158" t="s">
        <v>52</v>
      </c>
      <c r="B31" s="158"/>
      <c r="C31" s="158"/>
      <c r="D31" s="158"/>
      <c r="E31" s="158"/>
      <c r="F31" s="158"/>
      <c r="G31" s="158"/>
      <c r="H31" s="158"/>
      <c r="I31" s="158"/>
      <c r="J31" s="158"/>
      <c r="K31" s="158"/>
      <c r="L31" s="158"/>
      <c r="M31" s="158"/>
      <c r="N31" s="158"/>
      <c r="O31" s="158"/>
      <c r="P31" s="57"/>
    </row>
    <row r="32" spans="1:16" s="22" customFormat="1" ht="22.5" customHeight="1">
      <c r="A32" s="166" t="s">
        <v>53</v>
      </c>
      <c r="B32" s="167"/>
      <c r="C32" s="167"/>
      <c r="D32" s="167"/>
      <c r="E32" s="167"/>
      <c r="F32" s="167"/>
      <c r="G32" s="167"/>
      <c r="H32" s="167"/>
      <c r="I32" s="167"/>
      <c r="J32" s="167"/>
      <c r="K32" s="167"/>
      <c r="L32" s="167"/>
      <c r="M32" s="167"/>
      <c r="N32" s="167"/>
      <c r="O32" s="167"/>
      <c r="P32" s="23"/>
    </row>
    <row r="33" spans="1:16" s="22" customFormat="1" ht="29.25" customHeight="1">
      <c r="A33" s="158" t="s">
        <v>54</v>
      </c>
      <c r="B33" s="167"/>
      <c r="C33" s="167"/>
      <c r="D33" s="167"/>
      <c r="E33" s="167"/>
      <c r="F33" s="167"/>
      <c r="G33" s="167"/>
      <c r="H33" s="167"/>
      <c r="I33" s="167"/>
      <c r="J33" s="167"/>
      <c r="K33" s="167"/>
      <c r="L33" s="167"/>
      <c r="M33" s="167"/>
      <c r="N33" s="167"/>
      <c r="O33" s="167"/>
      <c r="P33" s="23"/>
    </row>
  </sheetData>
  <sheetProtection/>
  <mergeCells count="58">
    <mergeCell ref="I24:L24"/>
    <mergeCell ref="A30:O30"/>
    <mergeCell ref="I25:L25"/>
    <mergeCell ref="I22:L22"/>
    <mergeCell ref="F21:G21"/>
    <mergeCell ref="A33:O33"/>
    <mergeCell ref="A28:O28"/>
    <mergeCell ref="A32:O32"/>
    <mergeCell ref="F22:G22"/>
    <mergeCell ref="A27:O27"/>
    <mergeCell ref="I23:J23"/>
    <mergeCell ref="N21:O21"/>
    <mergeCell ref="A31:O31"/>
    <mergeCell ref="A29:O29"/>
    <mergeCell ref="A1:O1"/>
    <mergeCell ref="D2:G2"/>
    <mergeCell ref="A2:B2"/>
    <mergeCell ref="A3:B3"/>
    <mergeCell ref="K2:O2"/>
    <mergeCell ref="F19:G19"/>
    <mergeCell ref="N5:O6"/>
    <mergeCell ref="A5:A6"/>
    <mergeCell ref="B5:B6"/>
    <mergeCell ref="F7:G7"/>
    <mergeCell ref="F5:G6"/>
    <mergeCell ref="I5:I6"/>
    <mergeCell ref="C5:D5"/>
    <mergeCell ref="E5:E6"/>
    <mergeCell ref="K5:L5"/>
    <mergeCell ref="M5:M6"/>
    <mergeCell ref="N11:O11"/>
    <mergeCell ref="N10:O10"/>
    <mergeCell ref="N15:O15"/>
    <mergeCell ref="F9:G9"/>
    <mergeCell ref="N7:O7"/>
    <mergeCell ref="F8:G8"/>
    <mergeCell ref="F12:G12"/>
    <mergeCell ref="F10:G10"/>
    <mergeCell ref="M3:O3"/>
    <mergeCell ref="J5:J6"/>
    <mergeCell ref="N8:O8"/>
    <mergeCell ref="N14:O14"/>
    <mergeCell ref="N18:O18"/>
    <mergeCell ref="F18:G18"/>
    <mergeCell ref="N17:O17"/>
    <mergeCell ref="N16:O16"/>
    <mergeCell ref="F11:G11"/>
    <mergeCell ref="N13:O13"/>
    <mergeCell ref="F20:G20"/>
    <mergeCell ref="F17:G17"/>
    <mergeCell ref="F15:G15"/>
    <mergeCell ref="F14:G14"/>
    <mergeCell ref="F13:G13"/>
    <mergeCell ref="N9:O9"/>
    <mergeCell ref="F16:G16"/>
    <mergeCell ref="N12:O12"/>
    <mergeCell ref="N20:O20"/>
    <mergeCell ref="N19:O19"/>
  </mergeCells>
  <printOptions horizontalCentered="1" verticalCentered="1"/>
  <pageMargins left="0.7874015748031497" right="0.3937007874015748" top="0.31496062992125984" bottom="0.31496062992125984" header="0.5905511811023623" footer="0.1968503937007874"/>
  <pageSetup horizontalDpi="600" verticalDpi="600" orientation="portrait" paperSize="9" scale="79" r:id="rId2"/>
  <headerFooter alignWithMargins="0">
    <oddHeader>&amp;R&amp;18記入例</oddHeader>
  </headerFooter>
  <drawing r:id="rId1"/>
</worksheet>
</file>

<file path=xl/worksheets/sheet10.xml><?xml version="1.0" encoding="utf-8"?>
<worksheet xmlns="http://schemas.openxmlformats.org/spreadsheetml/2006/main" xmlns:r="http://schemas.openxmlformats.org/officeDocument/2006/relationships">
  <dimension ref="A1:R33"/>
  <sheetViews>
    <sheetView view="pageBreakPreview" zoomScale="70" zoomScaleSheetLayoutView="70" zoomScalePageLayoutView="0" workbookViewId="0" topLeftCell="A1">
      <selection activeCell="L18" sqref="L18"/>
    </sheetView>
  </sheetViews>
  <sheetFormatPr defaultColWidth="9.00390625" defaultRowHeight="13.5"/>
  <cols>
    <col min="1" max="2" width="4.125" style="9" customWidth="1"/>
    <col min="3" max="4" width="11.50390625" style="9" customWidth="1"/>
    <col min="5" max="6" width="11.125" style="9" customWidth="1"/>
    <col min="7" max="7" width="2.625" style="9" customWidth="1"/>
    <col min="8" max="8" width="3.125" style="9" customWidth="1"/>
    <col min="9" max="10" width="4.125" style="9" customWidth="1"/>
    <col min="11" max="12" width="11.50390625" style="9" customWidth="1"/>
    <col min="13" max="14" width="11.125" style="9" customWidth="1"/>
    <col min="15" max="15" width="2.625" style="9" customWidth="1"/>
    <col min="16" max="16384" width="9.00390625" style="9" customWidth="1"/>
  </cols>
  <sheetData>
    <row r="1" spans="1:15" ht="50.25" customHeight="1">
      <c r="A1" s="160" t="s">
        <v>33</v>
      </c>
      <c r="B1" s="160"/>
      <c r="C1" s="160"/>
      <c r="D1" s="160"/>
      <c r="E1" s="160"/>
      <c r="F1" s="160"/>
      <c r="G1" s="160"/>
      <c r="H1" s="160"/>
      <c r="I1" s="160"/>
      <c r="J1" s="160"/>
      <c r="K1" s="160"/>
      <c r="L1" s="160"/>
      <c r="M1" s="160"/>
      <c r="N1" s="160"/>
      <c r="O1" s="160"/>
    </row>
    <row r="2" spans="1:15" ht="26.25" customHeight="1">
      <c r="A2" s="162">
        <v>2023</v>
      </c>
      <c r="B2" s="162"/>
      <c r="C2" s="13" t="s">
        <v>39</v>
      </c>
      <c r="D2" s="161"/>
      <c r="E2" s="161"/>
      <c r="F2" s="161"/>
      <c r="G2" s="161"/>
      <c r="H2" s="14"/>
      <c r="I2" s="95" t="s">
        <v>34</v>
      </c>
      <c r="J2" s="15"/>
      <c r="K2" s="164"/>
      <c r="L2" s="164"/>
      <c r="M2" s="164"/>
      <c r="N2" s="164"/>
      <c r="O2" s="164"/>
    </row>
    <row r="3" spans="1:15" ht="26.25" customHeight="1">
      <c r="A3" s="163">
        <v>12</v>
      </c>
      <c r="B3" s="163"/>
      <c r="C3" s="16" t="s">
        <v>40</v>
      </c>
      <c r="D3" s="16"/>
      <c r="E3" s="16"/>
      <c r="F3" s="16"/>
      <c r="G3" s="17"/>
      <c r="H3" s="17"/>
      <c r="I3" s="95" t="s">
        <v>36</v>
      </c>
      <c r="J3" s="15"/>
      <c r="K3" s="18"/>
      <c r="L3" s="19" t="s">
        <v>35</v>
      </c>
      <c r="M3" s="130"/>
      <c r="N3" s="130"/>
      <c r="O3" s="130"/>
    </row>
    <row r="4" ht="6" customHeight="1" thickBot="1"/>
    <row r="5" spans="1:17" ht="37.5" customHeight="1">
      <c r="A5" s="147" t="s">
        <v>37</v>
      </c>
      <c r="B5" s="131" t="s">
        <v>38</v>
      </c>
      <c r="C5" s="151" t="s">
        <v>41</v>
      </c>
      <c r="D5" s="152"/>
      <c r="E5" s="153" t="s">
        <v>44</v>
      </c>
      <c r="F5" s="143" t="s">
        <v>45</v>
      </c>
      <c r="G5" s="144"/>
      <c r="H5" s="1"/>
      <c r="I5" s="147" t="s">
        <v>37</v>
      </c>
      <c r="J5" s="131" t="s">
        <v>38</v>
      </c>
      <c r="K5" s="151" t="s">
        <v>41</v>
      </c>
      <c r="L5" s="152"/>
      <c r="M5" s="153" t="s">
        <v>44</v>
      </c>
      <c r="N5" s="143" t="s">
        <v>45</v>
      </c>
      <c r="O5" s="144"/>
      <c r="Q5" s="92" t="s">
        <v>55</v>
      </c>
    </row>
    <row r="6" spans="1:18" ht="25.5" customHeight="1" thickBot="1">
      <c r="A6" s="148"/>
      <c r="B6" s="132"/>
      <c r="C6" s="31" t="s">
        <v>42</v>
      </c>
      <c r="D6" s="58" t="s">
        <v>43</v>
      </c>
      <c r="E6" s="154"/>
      <c r="F6" s="145"/>
      <c r="G6" s="146"/>
      <c r="H6" s="2"/>
      <c r="I6" s="148"/>
      <c r="J6" s="132"/>
      <c r="K6" s="31" t="s">
        <v>42</v>
      </c>
      <c r="L6" s="58" t="s">
        <v>43</v>
      </c>
      <c r="M6" s="154"/>
      <c r="N6" s="145"/>
      <c r="O6" s="146"/>
      <c r="Q6" s="93" t="s">
        <v>57</v>
      </c>
      <c r="R6" s="93" t="s">
        <v>58</v>
      </c>
    </row>
    <row r="7" spans="1:18" ht="30" customHeight="1">
      <c r="A7" s="72">
        <f>DATE(A2,A3,1)</f>
        <v>45261</v>
      </c>
      <c r="B7" s="103">
        <f>A7</f>
        <v>45261</v>
      </c>
      <c r="C7" s="32">
        <f>+$Q$7</f>
        <v>0.3541666666666667</v>
      </c>
      <c r="D7" s="33">
        <f>+$R$7</f>
        <v>0.75</v>
      </c>
      <c r="E7" s="60">
        <f>IF(C7="","",D7-C7)</f>
        <v>0.3958333333333333</v>
      </c>
      <c r="F7" s="217"/>
      <c r="G7" s="218"/>
      <c r="H7" s="73"/>
      <c r="I7" s="71">
        <f>A22+1</f>
        <v>45277</v>
      </c>
      <c r="J7" s="99">
        <f>I7</f>
        <v>45277</v>
      </c>
      <c r="K7" s="40"/>
      <c r="L7" s="41"/>
      <c r="M7" s="36"/>
      <c r="N7" s="142"/>
      <c r="O7" s="127"/>
      <c r="Q7" s="96">
        <v>0.3541666666666667</v>
      </c>
      <c r="R7" s="96">
        <v>0.75</v>
      </c>
    </row>
    <row r="8" spans="1:17" ht="30" customHeight="1">
      <c r="A8" s="71">
        <f aca="true" t="shared" si="0" ref="A8:A22">A7+1</f>
        <v>45262</v>
      </c>
      <c r="B8" s="99">
        <f>A8</f>
        <v>45262</v>
      </c>
      <c r="C8" s="35"/>
      <c r="D8" s="36"/>
      <c r="E8" s="36"/>
      <c r="F8" s="142"/>
      <c r="G8" s="127"/>
      <c r="H8" s="75"/>
      <c r="I8" s="72">
        <f>I7+1</f>
        <v>45278</v>
      </c>
      <c r="J8" s="103">
        <f>I8</f>
        <v>45278</v>
      </c>
      <c r="K8" s="59">
        <f>+$Q$7</f>
        <v>0.3541666666666667</v>
      </c>
      <c r="L8" s="60">
        <f>+$R$7</f>
        <v>0.75</v>
      </c>
      <c r="M8" s="60">
        <f>IF(K8="","",L8-K8)</f>
        <v>0.3958333333333333</v>
      </c>
      <c r="N8" s="191"/>
      <c r="O8" s="192"/>
      <c r="Q8" s="9" t="s">
        <v>56</v>
      </c>
    </row>
    <row r="9" spans="1:15" ht="30" customHeight="1">
      <c r="A9" s="71">
        <f t="shared" si="0"/>
        <v>45263</v>
      </c>
      <c r="B9" s="99">
        <f>A9</f>
        <v>45263</v>
      </c>
      <c r="C9" s="35"/>
      <c r="D9" s="36"/>
      <c r="E9" s="36"/>
      <c r="F9" s="142"/>
      <c r="G9" s="127"/>
      <c r="H9" s="75"/>
      <c r="I9" s="72">
        <f>I8+1</f>
        <v>45279</v>
      </c>
      <c r="J9" s="103">
        <f>I9</f>
        <v>45279</v>
      </c>
      <c r="K9" s="59">
        <f>+$Q$7</f>
        <v>0.3541666666666667</v>
      </c>
      <c r="L9" s="60">
        <f>+$R$7</f>
        <v>0.75</v>
      </c>
      <c r="M9" s="60">
        <f>IF(K9="","",L9-K9)</f>
        <v>0.3958333333333333</v>
      </c>
      <c r="N9" s="189"/>
      <c r="O9" s="190"/>
    </row>
    <row r="10" spans="1:15" ht="30" customHeight="1">
      <c r="A10" s="72">
        <f t="shared" si="0"/>
        <v>45264</v>
      </c>
      <c r="B10" s="103">
        <f>A10</f>
        <v>45264</v>
      </c>
      <c r="C10" s="59">
        <f aca="true" t="shared" si="1" ref="C10:C21">+$Q$7</f>
        <v>0.3541666666666667</v>
      </c>
      <c r="D10" s="60">
        <f aca="true" t="shared" si="2" ref="D10:D21">+$R$7</f>
        <v>0.75</v>
      </c>
      <c r="E10" s="60">
        <f>IF(C10="","",D10-C10)</f>
        <v>0.3958333333333333</v>
      </c>
      <c r="F10" s="191"/>
      <c r="G10" s="192"/>
      <c r="H10" s="76"/>
      <c r="I10" s="72">
        <f aca="true" t="shared" si="3" ref="I10:I21">I9+1</f>
        <v>45280</v>
      </c>
      <c r="J10" s="103">
        <f aca="true" t="shared" si="4" ref="J10:J21">I10</f>
        <v>45280</v>
      </c>
      <c r="K10" s="59">
        <f aca="true" t="shared" si="5" ref="K10:K18">+$Q$7</f>
        <v>0.3541666666666667</v>
      </c>
      <c r="L10" s="60">
        <f aca="true" t="shared" si="6" ref="L10:L18">+$R$7</f>
        <v>0.75</v>
      </c>
      <c r="M10" s="60">
        <f aca="true" t="shared" si="7" ref="M10:M21">IF(K10="","",L10-K10)</f>
        <v>0.3958333333333333</v>
      </c>
      <c r="N10" s="201"/>
      <c r="O10" s="186"/>
    </row>
    <row r="11" spans="1:15" ht="30" customHeight="1">
      <c r="A11" s="72">
        <f t="shared" si="0"/>
        <v>45265</v>
      </c>
      <c r="B11" s="103">
        <f>A11</f>
        <v>45265</v>
      </c>
      <c r="C11" s="59">
        <f t="shared" si="1"/>
        <v>0.3541666666666667</v>
      </c>
      <c r="D11" s="60">
        <f t="shared" si="2"/>
        <v>0.75</v>
      </c>
      <c r="E11" s="60">
        <f>IF(C11="","",D11-C11)</f>
        <v>0.3958333333333333</v>
      </c>
      <c r="F11" s="189"/>
      <c r="G11" s="190"/>
      <c r="H11" s="73"/>
      <c r="I11" s="72">
        <f t="shared" si="3"/>
        <v>45281</v>
      </c>
      <c r="J11" s="103">
        <f t="shared" si="4"/>
        <v>45281</v>
      </c>
      <c r="K11" s="59">
        <f t="shared" si="5"/>
        <v>0.3541666666666667</v>
      </c>
      <c r="L11" s="60">
        <f t="shared" si="6"/>
        <v>0.75</v>
      </c>
      <c r="M11" s="60">
        <f t="shared" si="7"/>
        <v>0.3958333333333333</v>
      </c>
      <c r="N11" s="201"/>
      <c r="O11" s="186"/>
    </row>
    <row r="12" spans="1:15" ht="30" customHeight="1">
      <c r="A12" s="72">
        <f t="shared" si="0"/>
        <v>45266</v>
      </c>
      <c r="B12" s="103">
        <f aca="true" t="shared" si="8" ref="B12:B21">A12</f>
        <v>45266</v>
      </c>
      <c r="C12" s="59">
        <f t="shared" si="1"/>
        <v>0.3541666666666667</v>
      </c>
      <c r="D12" s="60">
        <f t="shared" si="2"/>
        <v>0.75</v>
      </c>
      <c r="E12" s="60">
        <f aca="true" t="shared" si="9" ref="E12:E21">IF(C12="","",D12-C12)</f>
        <v>0.3958333333333333</v>
      </c>
      <c r="F12" s="189"/>
      <c r="G12" s="190"/>
      <c r="H12" s="73"/>
      <c r="I12" s="72">
        <f t="shared" si="3"/>
        <v>45282</v>
      </c>
      <c r="J12" s="103">
        <f t="shared" si="4"/>
        <v>45282</v>
      </c>
      <c r="K12" s="59">
        <f t="shared" si="5"/>
        <v>0.3541666666666667</v>
      </c>
      <c r="L12" s="60">
        <f t="shared" si="6"/>
        <v>0.75</v>
      </c>
      <c r="M12" s="60">
        <f t="shared" si="7"/>
        <v>0.3958333333333333</v>
      </c>
      <c r="N12" s="189"/>
      <c r="O12" s="190"/>
    </row>
    <row r="13" spans="1:15" ht="30" customHeight="1">
      <c r="A13" s="72">
        <f t="shared" si="0"/>
        <v>45267</v>
      </c>
      <c r="B13" s="103">
        <f t="shared" si="8"/>
        <v>45267</v>
      </c>
      <c r="C13" s="59">
        <f t="shared" si="1"/>
        <v>0.3541666666666667</v>
      </c>
      <c r="D13" s="60">
        <f t="shared" si="2"/>
        <v>0.75</v>
      </c>
      <c r="E13" s="60">
        <f t="shared" si="9"/>
        <v>0.3958333333333333</v>
      </c>
      <c r="F13" s="189"/>
      <c r="G13" s="190"/>
      <c r="H13" s="73"/>
      <c r="I13" s="71">
        <f t="shared" si="3"/>
        <v>45283</v>
      </c>
      <c r="J13" s="99">
        <f t="shared" si="4"/>
        <v>45283</v>
      </c>
      <c r="K13" s="35"/>
      <c r="L13" s="36"/>
      <c r="M13" s="36"/>
      <c r="N13" s="142"/>
      <c r="O13" s="127"/>
    </row>
    <row r="14" spans="1:15" ht="30" customHeight="1">
      <c r="A14" s="72">
        <f t="shared" si="0"/>
        <v>45268</v>
      </c>
      <c r="B14" s="105">
        <f t="shared" si="8"/>
        <v>45268</v>
      </c>
      <c r="C14" s="59">
        <f t="shared" si="1"/>
        <v>0.3541666666666667</v>
      </c>
      <c r="D14" s="60">
        <f t="shared" si="2"/>
        <v>0.75</v>
      </c>
      <c r="E14" s="60">
        <f t="shared" si="9"/>
        <v>0.3958333333333333</v>
      </c>
      <c r="F14" s="214"/>
      <c r="G14" s="183"/>
      <c r="H14" s="77"/>
      <c r="I14" s="71">
        <f t="shared" si="3"/>
        <v>45284</v>
      </c>
      <c r="J14" s="99">
        <f>I14</f>
        <v>45284</v>
      </c>
      <c r="K14" s="35"/>
      <c r="L14" s="36"/>
      <c r="M14" s="36"/>
      <c r="N14" s="142"/>
      <c r="O14" s="127"/>
    </row>
    <row r="15" spans="1:15" ht="30" customHeight="1">
      <c r="A15" s="71">
        <f t="shared" si="0"/>
        <v>45269</v>
      </c>
      <c r="B15" s="99">
        <f>A15</f>
        <v>45269</v>
      </c>
      <c r="C15" s="35"/>
      <c r="D15" s="36"/>
      <c r="E15" s="36"/>
      <c r="F15" s="142"/>
      <c r="G15" s="127"/>
      <c r="H15" s="75"/>
      <c r="I15" s="72">
        <f t="shared" si="3"/>
        <v>45285</v>
      </c>
      <c r="J15" s="103">
        <f t="shared" si="4"/>
        <v>45285</v>
      </c>
      <c r="K15" s="59">
        <f>+$Q$7</f>
        <v>0.3541666666666667</v>
      </c>
      <c r="L15" s="60">
        <f>+$R$7</f>
        <v>0.75</v>
      </c>
      <c r="M15" s="60">
        <f>IF(K15="","",L15-K15)</f>
        <v>0.3958333333333333</v>
      </c>
      <c r="N15" s="191"/>
      <c r="O15" s="192"/>
    </row>
    <row r="16" spans="1:15" ht="30" customHeight="1">
      <c r="A16" s="71">
        <f t="shared" si="0"/>
        <v>45270</v>
      </c>
      <c r="B16" s="99">
        <f>A16</f>
        <v>45270</v>
      </c>
      <c r="C16" s="35"/>
      <c r="D16" s="36"/>
      <c r="E16" s="36"/>
      <c r="F16" s="142"/>
      <c r="G16" s="127"/>
      <c r="H16" s="75"/>
      <c r="I16" s="72">
        <f t="shared" si="3"/>
        <v>45286</v>
      </c>
      <c r="J16" s="103">
        <f t="shared" si="4"/>
        <v>45286</v>
      </c>
      <c r="K16" s="59">
        <f>+$Q$7</f>
        <v>0.3541666666666667</v>
      </c>
      <c r="L16" s="60">
        <f>+$R$7</f>
        <v>0.75</v>
      </c>
      <c r="M16" s="60">
        <f>IF(K16="","",L16-K16)</f>
        <v>0.3958333333333333</v>
      </c>
      <c r="N16" s="189"/>
      <c r="O16" s="190"/>
    </row>
    <row r="17" spans="1:15" ht="30" customHeight="1">
      <c r="A17" s="72">
        <f t="shared" si="0"/>
        <v>45271</v>
      </c>
      <c r="B17" s="103">
        <f>A17</f>
        <v>45271</v>
      </c>
      <c r="C17" s="59">
        <f t="shared" si="1"/>
        <v>0.3541666666666667</v>
      </c>
      <c r="D17" s="60">
        <f t="shared" si="2"/>
        <v>0.75</v>
      </c>
      <c r="E17" s="60">
        <f>IF(C17="","",D17-C17)</f>
        <v>0.3958333333333333</v>
      </c>
      <c r="F17" s="191"/>
      <c r="G17" s="192"/>
      <c r="H17" s="75"/>
      <c r="I17" s="72">
        <f t="shared" si="3"/>
        <v>45287</v>
      </c>
      <c r="J17" s="103">
        <f t="shared" si="4"/>
        <v>45287</v>
      </c>
      <c r="K17" s="59">
        <f t="shared" si="5"/>
        <v>0.3541666666666667</v>
      </c>
      <c r="L17" s="60">
        <f t="shared" si="6"/>
        <v>0.75</v>
      </c>
      <c r="M17" s="60">
        <f t="shared" si="7"/>
        <v>0.3958333333333333</v>
      </c>
      <c r="N17" s="189"/>
      <c r="O17" s="190"/>
    </row>
    <row r="18" spans="1:15" ht="30" customHeight="1">
      <c r="A18" s="72">
        <f t="shared" si="0"/>
        <v>45272</v>
      </c>
      <c r="B18" s="103">
        <f>A18</f>
        <v>45272</v>
      </c>
      <c r="C18" s="59">
        <f t="shared" si="1"/>
        <v>0.3541666666666667</v>
      </c>
      <c r="D18" s="60">
        <f t="shared" si="2"/>
        <v>0.75</v>
      </c>
      <c r="E18" s="60">
        <f>IF(C18="","",D18-C18)</f>
        <v>0.3958333333333333</v>
      </c>
      <c r="F18" s="189"/>
      <c r="G18" s="190"/>
      <c r="H18" s="75"/>
      <c r="I18" s="72">
        <f t="shared" si="3"/>
        <v>45288</v>
      </c>
      <c r="J18" s="103">
        <f t="shared" si="4"/>
        <v>45288</v>
      </c>
      <c r="K18" s="59"/>
      <c r="L18" s="60"/>
      <c r="M18" s="60">
        <f>IF(K18="","",L18-K18)</f>
      </c>
      <c r="N18" s="189" t="s">
        <v>70</v>
      </c>
      <c r="O18" s="190"/>
    </row>
    <row r="19" spans="1:15" ht="30" customHeight="1">
      <c r="A19" s="72">
        <f t="shared" si="0"/>
        <v>45273</v>
      </c>
      <c r="B19" s="103">
        <f t="shared" si="8"/>
        <v>45273</v>
      </c>
      <c r="C19" s="59">
        <f t="shared" si="1"/>
        <v>0.3541666666666667</v>
      </c>
      <c r="D19" s="60">
        <f t="shared" si="2"/>
        <v>0.75</v>
      </c>
      <c r="E19" s="60">
        <f t="shared" si="9"/>
        <v>0.3958333333333333</v>
      </c>
      <c r="F19" s="189"/>
      <c r="G19" s="190"/>
      <c r="H19" s="75"/>
      <c r="I19" s="71">
        <f t="shared" si="3"/>
        <v>45289</v>
      </c>
      <c r="J19" s="99">
        <f t="shared" si="4"/>
        <v>45289</v>
      </c>
      <c r="K19" s="35"/>
      <c r="L19" s="36"/>
      <c r="M19" s="36">
        <f t="shared" si="7"/>
      </c>
      <c r="N19" s="184"/>
      <c r="O19" s="129"/>
    </row>
    <row r="20" spans="1:15" ht="30" customHeight="1">
      <c r="A20" s="72">
        <f t="shared" si="0"/>
        <v>45274</v>
      </c>
      <c r="B20" s="103">
        <f t="shared" si="8"/>
        <v>45274</v>
      </c>
      <c r="C20" s="59">
        <f t="shared" si="1"/>
        <v>0.3541666666666667</v>
      </c>
      <c r="D20" s="60">
        <f t="shared" si="2"/>
        <v>0.75</v>
      </c>
      <c r="E20" s="60">
        <f t="shared" si="9"/>
        <v>0.3958333333333333</v>
      </c>
      <c r="F20" s="189"/>
      <c r="G20" s="190"/>
      <c r="H20" s="76"/>
      <c r="I20" s="71">
        <f t="shared" si="3"/>
        <v>45290</v>
      </c>
      <c r="J20" s="99">
        <f t="shared" si="4"/>
        <v>45290</v>
      </c>
      <c r="K20" s="35"/>
      <c r="L20" s="36"/>
      <c r="M20" s="36">
        <f t="shared" si="7"/>
      </c>
      <c r="N20" s="142"/>
      <c r="O20" s="127"/>
    </row>
    <row r="21" spans="1:15" ht="30" customHeight="1" thickBot="1">
      <c r="A21" s="72">
        <f t="shared" si="0"/>
        <v>45275</v>
      </c>
      <c r="B21" s="103">
        <f t="shared" si="8"/>
        <v>45275</v>
      </c>
      <c r="C21" s="59">
        <f t="shared" si="1"/>
        <v>0.3541666666666667</v>
      </c>
      <c r="D21" s="60">
        <f t="shared" si="2"/>
        <v>0.75</v>
      </c>
      <c r="E21" s="60">
        <f t="shared" si="9"/>
        <v>0.3958333333333333</v>
      </c>
      <c r="F21" s="189"/>
      <c r="G21" s="190"/>
      <c r="H21" s="76"/>
      <c r="I21" s="84">
        <f t="shared" si="3"/>
        <v>45291</v>
      </c>
      <c r="J21" s="99">
        <f t="shared" si="4"/>
        <v>45291</v>
      </c>
      <c r="K21" s="89"/>
      <c r="L21" s="86"/>
      <c r="M21" s="86">
        <f t="shared" si="7"/>
      </c>
      <c r="N21" s="227"/>
      <c r="O21" s="206"/>
    </row>
    <row r="22" spans="1:15" ht="30" customHeight="1" thickBot="1">
      <c r="A22" s="84">
        <f t="shared" si="0"/>
        <v>45276</v>
      </c>
      <c r="B22" s="106">
        <f>A22</f>
        <v>45276</v>
      </c>
      <c r="C22" s="90"/>
      <c r="D22" s="91"/>
      <c r="E22" s="91"/>
      <c r="F22" s="205"/>
      <c r="G22" s="206"/>
      <c r="H22" s="75"/>
      <c r="I22" s="171" t="s">
        <v>49</v>
      </c>
      <c r="J22" s="169"/>
      <c r="K22" s="169"/>
      <c r="L22" s="169"/>
      <c r="M22" s="81">
        <f>SUM(E7:E22,M7:M21)</f>
        <v>7.520833333333331</v>
      </c>
      <c r="N22" s="82"/>
      <c r="O22" s="83"/>
    </row>
    <row r="23" spans="1:14" ht="6" customHeight="1">
      <c r="A23" s="6"/>
      <c r="D23" s="6"/>
      <c r="E23" s="6"/>
      <c r="F23" s="20"/>
      <c r="G23" s="21"/>
      <c r="H23" s="21"/>
      <c r="I23" s="155"/>
      <c r="J23" s="155"/>
      <c r="K23" s="21"/>
      <c r="L23" s="21"/>
      <c r="M23" s="21"/>
      <c r="N23" s="21"/>
    </row>
    <row r="24" spans="1:14" ht="21.75" customHeight="1" thickBot="1">
      <c r="A24" s="6"/>
      <c r="D24" s="6"/>
      <c r="E24" s="6"/>
      <c r="F24" s="20"/>
      <c r="G24" s="21"/>
      <c r="H24" s="21"/>
      <c r="I24" s="165"/>
      <c r="J24" s="165"/>
      <c r="K24" s="165"/>
      <c r="L24" s="165"/>
      <c r="M24" s="21"/>
      <c r="N24" s="21"/>
    </row>
    <row r="25" spans="1:14" ht="22.5" customHeight="1" thickBot="1">
      <c r="A25" s="6"/>
      <c r="D25" s="6"/>
      <c r="E25" s="6"/>
      <c r="F25" s="20"/>
      <c r="G25" s="21"/>
      <c r="H25" s="21"/>
      <c r="I25" s="168" t="s">
        <v>46</v>
      </c>
      <c r="J25" s="169"/>
      <c r="K25" s="169"/>
      <c r="L25" s="170"/>
      <c r="M25" s="52" t="str">
        <f>IF(M22&gt;Sheet1!A2*Sheet1!C10+Sheet1!A5,"Required","Not required")</f>
        <v>Not required</v>
      </c>
      <c r="N25" s="21"/>
    </row>
    <row r="26" spans="1:14" ht="22.5" customHeight="1">
      <c r="A26" s="6"/>
      <c r="D26" s="6"/>
      <c r="E26" s="6"/>
      <c r="F26" s="20"/>
      <c r="G26" s="21"/>
      <c r="H26" s="21"/>
      <c r="I26" s="51"/>
      <c r="J26" s="51"/>
      <c r="K26" s="51"/>
      <c r="L26" s="51"/>
      <c r="M26" s="55"/>
      <c r="N26" s="21"/>
    </row>
    <row r="27" spans="1:16" s="22" customFormat="1" ht="38.25" customHeight="1">
      <c r="A27" s="166" t="s">
        <v>47</v>
      </c>
      <c r="B27" s="166"/>
      <c r="C27" s="166"/>
      <c r="D27" s="166"/>
      <c r="E27" s="166"/>
      <c r="F27" s="166"/>
      <c r="G27" s="166"/>
      <c r="H27" s="166"/>
      <c r="I27" s="166"/>
      <c r="J27" s="166"/>
      <c r="K27" s="166"/>
      <c r="L27" s="166"/>
      <c r="M27" s="166"/>
      <c r="N27" s="166"/>
      <c r="O27" s="166"/>
      <c r="P27" s="26"/>
    </row>
    <row r="28" spans="1:16" s="22" customFormat="1" ht="29.25" customHeight="1">
      <c r="A28" s="158" t="s">
        <v>48</v>
      </c>
      <c r="B28" s="158"/>
      <c r="C28" s="158"/>
      <c r="D28" s="158"/>
      <c r="E28" s="158"/>
      <c r="F28" s="158"/>
      <c r="G28" s="158"/>
      <c r="H28" s="158"/>
      <c r="I28" s="158"/>
      <c r="J28" s="158"/>
      <c r="K28" s="158"/>
      <c r="L28" s="158"/>
      <c r="M28" s="158"/>
      <c r="N28" s="158"/>
      <c r="O28" s="158"/>
      <c r="P28" s="26"/>
    </row>
    <row r="29" spans="1:16" s="22" customFormat="1" ht="22.5" customHeight="1">
      <c r="A29" s="158" t="s">
        <v>50</v>
      </c>
      <c r="B29" s="159"/>
      <c r="C29" s="159"/>
      <c r="D29" s="159"/>
      <c r="E29" s="159"/>
      <c r="F29" s="159"/>
      <c r="G29" s="159"/>
      <c r="H29" s="159"/>
      <c r="I29" s="159"/>
      <c r="J29" s="159"/>
      <c r="K29" s="159"/>
      <c r="L29" s="159"/>
      <c r="M29" s="159"/>
      <c r="N29" s="159"/>
      <c r="O29" s="159"/>
      <c r="P29" s="25"/>
    </row>
    <row r="30" spans="1:16" s="22" customFormat="1" ht="29.25" customHeight="1">
      <c r="A30" s="166" t="s">
        <v>51</v>
      </c>
      <c r="B30" s="167"/>
      <c r="C30" s="167"/>
      <c r="D30" s="167"/>
      <c r="E30" s="167"/>
      <c r="F30" s="167"/>
      <c r="G30" s="167"/>
      <c r="H30" s="167"/>
      <c r="I30" s="167"/>
      <c r="J30" s="167"/>
      <c r="K30" s="167"/>
      <c r="L30" s="167"/>
      <c r="M30" s="167"/>
      <c r="N30" s="167"/>
      <c r="O30" s="167"/>
      <c r="P30" s="23"/>
    </row>
    <row r="31" spans="1:16" s="56" customFormat="1" ht="44.25" customHeight="1">
      <c r="A31" s="158" t="s">
        <v>52</v>
      </c>
      <c r="B31" s="158"/>
      <c r="C31" s="158"/>
      <c r="D31" s="158"/>
      <c r="E31" s="158"/>
      <c r="F31" s="158"/>
      <c r="G31" s="158"/>
      <c r="H31" s="158"/>
      <c r="I31" s="158"/>
      <c r="J31" s="158"/>
      <c r="K31" s="158"/>
      <c r="L31" s="158"/>
      <c r="M31" s="158"/>
      <c r="N31" s="158"/>
      <c r="O31" s="158"/>
      <c r="P31" s="57"/>
    </row>
    <row r="32" spans="1:16" s="22" customFormat="1" ht="22.5" customHeight="1">
      <c r="A32" s="166" t="s">
        <v>53</v>
      </c>
      <c r="B32" s="167"/>
      <c r="C32" s="167"/>
      <c r="D32" s="167"/>
      <c r="E32" s="167"/>
      <c r="F32" s="167"/>
      <c r="G32" s="167"/>
      <c r="H32" s="167"/>
      <c r="I32" s="167"/>
      <c r="J32" s="167"/>
      <c r="K32" s="167"/>
      <c r="L32" s="167"/>
      <c r="M32" s="167"/>
      <c r="N32" s="167"/>
      <c r="O32" s="167"/>
      <c r="P32" s="23"/>
    </row>
    <row r="33" spans="1:16" s="22" customFormat="1" ht="29.25" customHeight="1">
      <c r="A33" s="158" t="s">
        <v>54</v>
      </c>
      <c r="B33" s="167"/>
      <c r="C33" s="167"/>
      <c r="D33" s="167"/>
      <c r="E33" s="167"/>
      <c r="F33" s="167"/>
      <c r="G33" s="167"/>
      <c r="H33" s="167"/>
      <c r="I33" s="167"/>
      <c r="J33" s="167"/>
      <c r="K33" s="167"/>
      <c r="L33" s="167"/>
      <c r="M33" s="167"/>
      <c r="N33" s="167"/>
      <c r="O33" s="167"/>
      <c r="P33" s="23"/>
    </row>
  </sheetData>
  <sheetProtection/>
  <mergeCells count="58">
    <mergeCell ref="A1:O1"/>
    <mergeCell ref="A2:B2"/>
    <mergeCell ref="D2:G2"/>
    <mergeCell ref="K2:O2"/>
    <mergeCell ref="A3:B3"/>
    <mergeCell ref="M3:O3"/>
    <mergeCell ref="A5:A6"/>
    <mergeCell ref="B5:B6"/>
    <mergeCell ref="C5:D5"/>
    <mergeCell ref="E5:E6"/>
    <mergeCell ref="F5:G6"/>
    <mergeCell ref="I5:I6"/>
    <mergeCell ref="J5:J6"/>
    <mergeCell ref="K5:L5"/>
    <mergeCell ref="M5:M6"/>
    <mergeCell ref="N5:O6"/>
    <mergeCell ref="F7:G7"/>
    <mergeCell ref="N7:O7"/>
    <mergeCell ref="F8:G8"/>
    <mergeCell ref="N8:O8"/>
    <mergeCell ref="F9:G9"/>
    <mergeCell ref="N9:O9"/>
    <mergeCell ref="F10:G10"/>
    <mergeCell ref="N10:O10"/>
    <mergeCell ref="F11:G11"/>
    <mergeCell ref="N11:O11"/>
    <mergeCell ref="F12:G12"/>
    <mergeCell ref="N12:O12"/>
    <mergeCell ref="F13:G13"/>
    <mergeCell ref="N13:O13"/>
    <mergeCell ref="F14:G14"/>
    <mergeCell ref="N14:O14"/>
    <mergeCell ref="F15:G15"/>
    <mergeCell ref="N15:O15"/>
    <mergeCell ref="F16:G16"/>
    <mergeCell ref="N16:O16"/>
    <mergeCell ref="F17:G17"/>
    <mergeCell ref="N17:O17"/>
    <mergeCell ref="F18:G18"/>
    <mergeCell ref="N18:O18"/>
    <mergeCell ref="F19:G19"/>
    <mergeCell ref="N19:O19"/>
    <mergeCell ref="F20:G20"/>
    <mergeCell ref="N20:O20"/>
    <mergeCell ref="F21:G21"/>
    <mergeCell ref="N21:O21"/>
    <mergeCell ref="F22:G22"/>
    <mergeCell ref="I22:L22"/>
    <mergeCell ref="A30:O30"/>
    <mergeCell ref="A31:O31"/>
    <mergeCell ref="A32:O32"/>
    <mergeCell ref="A33:O33"/>
    <mergeCell ref="I23:J23"/>
    <mergeCell ref="I24:L24"/>
    <mergeCell ref="I25:L25"/>
    <mergeCell ref="A27:O27"/>
    <mergeCell ref="A28:O28"/>
    <mergeCell ref="A29:O29"/>
  </mergeCells>
  <printOptions horizontalCentered="1" verticalCentered="1"/>
  <pageMargins left="0.7874015748031497" right="0.3937007874015748" top="0.31496062992125984" bottom="0.31496062992125984" header="0.5905511811023623" footer="0.1968503937007874"/>
  <pageSetup horizontalDpi="600" verticalDpi="600" orientation="portrait" paperSize="9" scale="79" r:id="rId2"/>
  <drawing r:id="rId1"/>
</worksheet>
</file>

<file path=xl/worksheets/sheet11.xml><?xml version="1.0" encoding="utf-8"?>
<worksheet xmlns="http://schemas.openxmlformats.org/spreadsheetml/2006/main" xmlns:r="http://schemas.openxmlformats.org/officeDocument/2006/relationships">
  <dimension ref="A1:R33"/>
  <sheetViews>
    <sheetView view="pageBreakPreview" zoomScale="70" zoomScaleSheetLayoutView="70" zoomScalePageLayoutView="0" workbookViewId="0" topLeftCell="A1">
      <selection activeCell="M25" sqref="M25"/>
    </sheetView>
  </sheetViews>
  <sheetFormatPr defaultColWidth="9.00390625" defaultRowHeight="13.5"/>
  <cols>
    <col min="1" max="2" width="4.125" style="9" customWidth="1"/>
    <col min="3" max="4" width="11.50390625" style="9" customWidth="1"/>
    <col min="5" max="6" width="11.125" style="9" customWidth="1"/>
    <col min="7" max="7" width="2.625" style="9" customWidth="1"/>
    <col min="8" max="8" width="3.125" style="9" customWidth="1"/>
    <col min="9" max="10" width="4.125" style="9" customWidth="1"/>
    <col min="11" max="12" width="11.50390625" style="9" customWidth="1"/>
    <col min="13" max="14" width="11.125" style="9" customWidth="1"/>
    <col min="15" max="15" width="2.625" style="9" customWidth="1"/>
    <col min="16" max="16384" width="9.00390625" style="9" customWidth="1"/>
  </cols>
  <sheetData>
    <row r="1" spans="1:15" ht="50.25" customHeight="1">
      <c r="A1" s="160" t="s">
        <v>33</v>
      </c>
      <c r="B1" s="160"/>
      <c r="C1" s="160"/>
      <c r="D1" s="160"/>
      <c r="E1" s="160"/>
      <c r="F1" s="160"/>
      <c r="G1" s="160"/>
      <c r="H1" s="160"/>
      <c r="I1" s="160"/>
      <c r="J1" s="160"/>
      <c r="K1" s="160"/>
      <c r="L1" s="160"/>
      <c r="M1" s="160"/>
      <c r="N1" s="160"/>
      <c r="O1" s="160"/>
    </row>
    <row r="2" spans="1:15" ht="26.25" customHeight="1">
      <c r="A2" s="162">
        <v>2024</v>
      </c>
      <c r="B2" s="162"/>
      <c r="C2" s="13" t="s">
        <v>39</v>
      </c>
      <c r="D2" s="161"/>
      <c r="E2" s="161"/>
      <c r="F2" s="161"/>
      <c r="G2" s="161"/>
      <c r="H2" s="14"/>
      <c r="I2" s="95" t="s">
        <v>34</v>
      </c>
      <c r="J2" s="15"/>
      <c r="K2" s="164"/>
      <c r="L2" s="164"/>
      <c r="M2" s="164"/>
      <c r="N2" s="164"/>
      <c r="O2" s="164"/>
    </row>
    <row r="3" spans="1:15" ht="26.25" customHeight="1">
      <c r="A3" s="163">
        <v>1</v>
      </c>
      <c r="B3" s="163"/>
      <c r="C3" s="16" t="s">
        <v>40</v>
      </c>
      <c r="D3" s="16"/>
      <c r="E3" s="16"/>
      <c r="F3" s="16"/>
      <c r="G3" s="17"/>
      <c r="H3" s="17"/>
      <c r="I3" s="95" t="s">
        <v>36</v>
      </c>
      <c r="J3" s="15"/>
      <c r="K3" s="18"/>
      <c r="L3" s="19" t="s">
        <v>35</v>
      </c>
      <c r="M3" s="130"/>
      <c r="N3" s="130"/>
      <c r="O3" s="130"/>
    </row>
    <row r="4" ht="6" customHeight="1" thickBot="1"/>
    <row r="5" spans="1:17" ht="37.5" customHeight="1">
      <c r="A5" s="147" t="s">
        <v>37</v>
      </c>
      <c r="B5" s="131" t="s">
        <v>38</v>
      </c>
      <c r="C5" s="151" t="s">
        <v>41</v>
      </c>
      <c r="D5" s="152"/>
      <c r="E5" s="153" t="s">
        <v>44</v>
      </c>
      <c r="F5" s="143" t="s">
        <v>45</v>
      </c>
      <c r="G5" s="144"/>
      <c r="H5" s="1"/>
      <c r="I5" s="147" t="s">
        <v>37</v>
      </c>
      <c r="J5" s="131" t="s">
        <v>38</v>
      </c>
      <c r="K5" s="151" t="s">
        <v>41</v>
      </c>
      <c r="L5" s="152"/>
      <c r="M5" s="153" t="s">
        <v>44</v>
      </c>
      <c r="N5" s="143" t="s">
        <v>45</v>
      </c>
      <c r="O5" s="144"/>
      <c r="Q5" s="92" t="s">
        <v>55</v>
      </c>
    </row>
    <row r="6" spans="1:18" ht="25.5" customHeight="1" thickBot="1">
      <c r="A6" s="148"/>
      <c r="B6" s="132"/>
      <c r="C6" s="31" t="s">
        <v>42</v>
      </c>
      <c r="D6" s="58" t="s">
        <v>43</v>
      </c>
      <c r="E6" s="154"/>
      <c r="F6" s="145"/>
      <c r="G6" s="146"/>
      <c r="H6" s="2"/>
      <c r="I6" s="148"/>
      <c r="J6" s="132"/>
      <c r="K6" s="31" t="s">
        <v>42</v>
      </c>
      <c r="L6" s="58" t="s">
        <v>43</v>
      </c>
      <c r="M6" s="154"/>
      <c r="N6" s="145"/>
      <c r="O6" s="146"/>
      <c r="Q6" s="93" t="s">
        <v>57</v>
      </c>
      <c r="R6" s="93" t="s">
        <v>58</v>
      </c>
    </row>
    <row r="7" spans="1:18" ht="30" customHeight="1">
      <c r="A7" s="71">
        <f>DATE(A2,A3,1)</f>
        <v>45292</v>
      </c>
      <c r="B7" s="99">
        <f>A7</f>
        <v>45292</v>
      </c>
      <c r="C7" s="35"/>
      <c r="D7" s="36"/>
      <c r="E7" s="36">
        <f>IF(C7="","",D7-C7)</f>
      </c>
      <c r="F7" s="184"/>
      <c r="G7" s="129"/>
      <c r="H7" s="73"/>
      <c r="I7" s="72">
        <f>A22+1</f>
        <v>45308</v>
      </c>
      <c r="J7" s="103">
        <f>I7</f>
        <v>45308</v>
      </c>
      <c r="K7" s="61">
        <f>+$Q$7</f>
        <v>0.3541666666666667</v>
      </c>
      <c r="L7" s="62">
        <f>+$R$7</f>
        <v>0.75</v>
      </c>
      <c r="M7" s="60">
        <f>IF(K7="","",L7-K7)</f>
        <v>0.3958333333333333</v>
      </c>
      <c r="N7" s="189"/>
      <c r="O7" s="190"/>
      <c r="Q7" s="96">
        <v>0.3541666666666667</v>
      </c>
      <c r="R7" s="96">
        <v>0.75</v>
      </c>
    </row>
    <row r="8" spans="1:17" ht="30" customHeight="1">
      <c r="A8" s="71">
        <f aca="true" t="shared" si="0" ref="A8:A22">A7+1</f>
        <v>45293</v>
      </c>
      <c r="B8" s="99">
        <f aca="true" t="shared" si="1" ref="B8:B19">A8</f>
        <v>45293</v>
      </c>
      <c r="C8" s="35"/>
      <c r="D8" s="36"/>
      <c r="E8" s="36">
        <f aca="true" t="shared" si="2" ref="E8:E18">IF(C8="","",D8-C8)</f>
      </c>
      <c r="F8" s="184"/>
      <c r="G8" s="129"/>
      <c r="H8" s="75"/>
      <c r="I8" s="72">
        <f aca="true" t="shared" si="3" ref="I8:I21">I7+1</f>
        <v>45309</v>
      </c>
      <c r="J8" s="103">
        <f aca="true" t="shared" si="4" ref="J8:J19">I8</f>
        <v>45309</v>
      </c>
      <c r="K8" s="59">
        <f aca="true" t="shared" si="5" ref="K8:K21">+$Q$7</f>
        <v>0.3541666666666667</v>
      </c>
      <c r="L8" s="60">
        <f aca="true" t="shared" si="6" ref="L8:L21">+$R$7</f>
        <v>0.75</v>
      </c>
      <c r="M8" s="60">
        <f aca="true" t="shared" si="7" ref="M8:M19">IF(K8="","",L8-K8)</f>
        <v>0.3958333333333333</v>
      </c>
      <c r="N8" s="189"/>
      <c r="O8" s="190"/>
      <c r="Q8" s="9" t="s">
        <v>56</v>
      </c>
    </row>
    <row r="9" spans="1:15" ht="30" customHeight="1">
      <c r="A9" s="71">
        <f t="shared" si="0"/>
        <v>45294</v>
      </c>
      <c r="B9" s="99">
        <f t="shared" si="1"/>
        <v>45294</v>
      </c>
      <c r="C9" s="35"/>
      <c r="D9" s="36"/>
      <c r="E9" s="36">
        <f t="shared" si="2"/>
      </c>
      <c r="F9" s="142"/>
      <c r="G9" s="127"/>
      <c r="H9" s="75"/>
      <c r="I9" s="72">
        <f t="shared" si="3"/>
        <v>45310</v>
      </c>
      <c r="J9" s="103">
        <f t="shared" si="4"/>
        <v>45310</v>
      </c>
      <c r="K9" s="59">
        <f t="shared" si="5"/>
        <v>0.3541666666666667</v>
      </c>
      <c r="L9" s="60">
        <f t="shared" si="6"/>
        <v>0.75</v>
      </c>
      <c r="M9" s="60">
        <f t="shared" si="7"/>
        <v>0.3958333333333333</v>
      </c>
      <c r="N9" s="189"/>
      <c r="O9" s="190"/>
    </row>
    <row r="10" spans="1:15" ht="30" customHeight="1">
      <c r="A10" s="72">
        <f t="shared" si="0"/>
        <v>45295</v>
      </c>
      <c r="B10" s="103">
        <f t="shared" si="1"/>
        <v>45295</v>
      </c>
      <c r="C10" s="59">
        <f aca="true" t="shared" si="8" ref="C10:C22">+$Q$7</f>
        <v>0.3541666666666667</v>
      </c>
      <c r="D10" s="60">
        <f aca="true" t="shared" si="9" ref="D10:D22">+$R$7</f>
        <v>0.75</v>
      </c>
      <c r="E10" s="60">
        <f t="shared" si="2"/>
        <v>0.3958333333333333</v>
      </c>
      <c r="F10" s="189"/>
      <c r="G10" s="190"/>
      <c r="H10" s="76"/>
      <c r="I10" s="71">
        <f t="shared" si="3"/>
        <v>45311</v>
      </c>
      <c r="J10" s="99">
        <f t="shared" si="4"/>
        <v>45311</v>
      </c>
      <c r="K10" s="35"/>
      <c r="L10" s="36"/>
      <c r="M10" s="36"/>
      <c r="N10" s="222"/>
      <c r="O10" s="137"/>
    </row>
    <row r="11" spans="1:15" ht="30" customHeight="1">
      <c r="A11" s="72">
        <f t="shared" si="0"/>
        <v>45296</v>
      </c>
      <c r="B11" s="103">
        <f t="shared" si="1"/>
        <v>45296</v>
      </c>
      <c r="C11" s="59">
        <f t="shared" si="8"/>
        <v>0.3541666666666667</v>
      </c>
      <c r="D11" s="60">
        <f t="shared" si="9"/>
        <v>0.75</v>
      </c>
      <c r="E11" s="60">
        <f t="shared" si="2"/>
        <v>0.3958333333333333</v>
      </c>
      <c r="F11" s="189"/>
      <c r="G11" s="190"/>
      <c r="H11" s="73"/>
      <c r="I11" s="71">
        <f t="shared" si="3"/>
        <v>45312</v>
      </c>
      <c r="J11" s="99">
        <f t="shared" si="4"/>
        <v>45312</v>
      </c>
      <c r="K11" s="35"/>
      <c r="L11" s="36"/>
      <c r="M11" s="36">
        <f t="shared" si="7"/>
      </c>
      <c r="N11" s="184"/>
      <c r="O11" s="129"/>
    </row>
    <row r="12" spans="1:15" ht="30" customHeight="1">
      <c r="A12" s="71">
        <f t="shared" si="0"/>
        <v>45297</v>
      </c>
      <c r="B12" s="99">
        <f t="shared" si="1"/>
        <v>45297</v>
      </c>
      <c r="C12" s="35"/>
      <c r="D12" s="36"/>
      <c r="E12" s="36"/>
      <c r="F12" s="142"/>
      <c r="G12" s="127"/>
      <c r="H12" s="73"/>
      <c r="I12" s="72">
        <f t="shared" si="3"/>
        <v>45313</v>
      </c>
      <c r="J12" s="105">
        <f t="shared" si="4"/>
        <v>45313</v>
      </c>
      <c r="K12" s="59">
        <f>+$Q$7</f>
        <v>0.3541666666666667</v>
      </c>
      <c r="L12" s="60">
        <f>+$R$7</f>
        <v>0.75</v>
      </c>
      <c r="M12" s="60">
        <f t="shared" si="7"/>
        <v>0.3958333333333333</v>
      </c>
      <c r="N12" s="191"/>
      <c r="O12" s="192"/>
    </row>
    <row r="13" spans="1:15" ht="30" customHeight="1">
      <c r="A13" s="71">
        <f t="shared" si="0"/>
        <v>45298</v>
      </c>
      <c r="B13" s="99">
        <f>A13</f>
        <v>45298</v>
      </c>
      <c r="C13" s="35"/>
      <c r="D13" s="36"/>
      <c r="E13" s="36">
        <f>IF(C13="","",D13-C13)</f>
      </c>
      <c r="F13" s="184"/>
      <c r="G13" s="129"/>
      <c r="H13" s="73"/>
      <c r="I13" s="72">
        <f t="shared" si="3"/>
        <v>45314</v>
      </c>
      <c r="J13" s="103">
        <f>I13</f>
        <v>45314</v>
      </c>
      <c r="K13" s="59">
        <f t="shared" si="5"/>
        <v>0.3541666666666667</v>
      </c>
      <c r="L13" s="60">
        <f t="shared" si="6"/>
        <v>0.75</v>
      </c>
      <c r="M13" s="60">
        <f>IF(K13="","",L13-K13)</f>
        <v>0.3958333333333333</v>
      </c>
      <c r="N13" s="189"/>
      <c r="O13" s="190"/>
    </row>
    <row r="14" spans="1:15" ht="30" customHeight="1">
      <c r="A14" s="71">
        <f t="shared" si="0"/>
        <v>45299</v>
      </c>
      <c r="B14" s="104">
        <f>A14</f>
        <v>45299</v>
      </c>
      <c r="C14" s="35"/>
      <c r="D14" s="36"/>
      <c r="E14" s="36">
        <f>IF(C14="","",D14-C14)</f>
      </c>
      <c r="F14" s="184"/>
      <c r="G14" s="129"/>
      <c r="H14" s="77"/>
      <c r="I14" s="72">
        <f t="shared" si="3"/>
        <v>45315</v>
      </c>
      <c r="J14" s="103">
        <f>I14</f>
        <v>45315</v>
      </c>
      <c r="K14" s="59">
        <f t="shared" si="5"/>
        <v>0.3541666666666667</v>
      </c>
      <c r="L14" s="60">
        <f t="shared" si="6"/>
        <v>0.75</v>
      </c>
      <c r="M14" s="60">
        <f>IF(K14="","",L14-K14)</f>
        <v>0.3958333333333333</v>
      </c>
      <c r="N14" s="189"/>
      <c r="O14" s="190"/>
    </row>
    <row r="15" spans="1:15" ht="30" customHeight="1">
      <c r="A15" s="72">
        <f t="shared" si="0"/>
        <v>45300</v>
      </c>
      <c r="B15" s="103">
        <f>A15</f>
        <v>45300</v>
      </c>
      <c r="C15" s="59">
        <f t="shared" si="8"/>
        <v>0.3541666666666667</v>
      </c>
      <c r="D15" s="60">
        <f t="shared" si="9"/>
        <v>0.75</v>
      </c>
      <c r="E15" s="60">
        <f>IF(C15="","",D15-C15)</f>
        <v>0.3958333333333333</v>
      </c>
      <c r="F15" s="189"/>
      <c r="G15" s="190"/>
      <c r="H15" s="75"/>
      <c r="I15" s="72">
        <f t="shared" si="3"/>
        <v>45316</v>
      </c>
      <c r="J15" s="103">
        <f t="shared" si="4"/>
        <v>45316</v>
      </c>
      <c r="K15" s="59">
        <f t="shared" si="5"/>
        <v>0.3541666666666667</v>
      </c>
      <c r="L15" s="60">
        <f t="shared" si="6"/>
        <v>0.75</v>
      </c>
      <c r="M15" s="60">
        <f t="shared" si="7"/>
        <v>0.3958333333333333</v>
      </c>
      <c r="N15" s="189"/>
      <c r="O15" s="190"/>
    </row>
    <row r="16" spans="1:15" ht="30" customHeight="1">
      <c r="A16" s="72">
        <f t="shared" si="0"/>
        <v>45301</v>
      </c>
      <c r="B16" s="105">
        <f>A16</f>
        <v>45301</v>
      </c>
      <c r="C16" s="59">
        <f t="shared" si="8"/>
        <v>0.3541666666666667</v>
      </c>
      <c r="D16" s="60">
        <f t="shared" si="9"/>
        <v>0.75</v>
      </c>
      <c r="E16" s="60">
        <f>IF(C16="","",D16-C16)</f>
        <v>0.3958333333333333</v>
      </c>
      <c r="F16" s="191"/>
      <c r="G16" s="192"/>
      <c r="H16" s="75"/>
      <c r="I16" s="72">
        <f t="shared" si="3"/>
        <v>45317</v>
      </c>
      <c r="J16" s="103">
        <f t="shared" si="4"/>
        <v>45317</v>
      </c>
      <c r="K16" s="59">
        <f t="shared" si="5"/>
        <v>0.3541666666666667</v>
      </c>
      <c r="L16" s="60">
        <f t="shared" si="6"/>
        <v>0.75</v>
      </c>
      <c r="M16" s="60">
        <f t="shared" si="7"/>
        <v>0.3958333333333333</v>
      </c>
      <c r="N16" s="189"/>
      <c r="O16" s="190"/>
    </row>
    <row r="17" spans="1:15" ht="30" customHeight="1">
      <c r="A17" s="72">
        <f t="shared" si="0"/>
        <v>45302</v>
      </c>
      <c r="B17" s="103">
        <f t="shared" si="1"/>
        <v>45302</v>
      </c>
      <c r="C17" s="59">
        <f t="shared" si="8"/>
        <v>0.3541666666666667</v>
      </c>
      <c r="D17" s="60">
        <f t="shared" si="9"/>
        <v>0.75</v>
      </c>
      <c r="E17" s="60">
        <f t="shared" si="2"/>
        <v>0.3958333333333333</v>
      </c>
      <c r="F17" s="189"/>
      <c r="G17" s="190"/>
      <c r="H17" s="75"/>
      <c r="I17" s="71">
        <f t="shared" si="3"/>
        <v>45318</v>
      </c>
      <c r="J17" s="99">
        <f t="shared" si="4"/>
        <v>45318</v>
      </c>
      <c r="K17" s="35"/>
      <c r="L17" s="36"/>
      <c r="M17" s="36"/>
      <c r="N17" s="142"/>
      <c r="O17" s="127"/>
    </row>
    <row r="18" spans="1:15" ht="30" customHeight="1">
      <c r="A18" s="72">
        <f t="shared" si="0"/>
        <v>45303</v>
      </c>
      <c r="B18" s="103">
        <f t="shared" si="1"/>
        <v>45303</v>
      </c>
      <c r="C18" s="59">
        <f t="shared" si="8"/>
        <v>0.3541666666666667</v>
      </c>
      <c r="D18" s="60">
        <f t="shared" si="9"/>
        <v>0.75</v>
      </c>
      <c r="E18" s="60">
        <f t="shared" si="2"/>
        <v>0.3958333333333333</v>
      </c>
      <c r="F18" s="189"/>
      <c r="G18" s="190"/>
      <c r="H18" s="75"/>
      <c r="I18" s="71">
        <f t="shared" si="3"/>
        <v>45319</v>
      </c>
      <c r="J18" s="99">
        <f t="shared" si="4"/>
        <v>45319</v>
      </c>
      <c r="K18" s="35"/>
      <c r="L18" s="36"/>
      <c r="M18" s="36">
        <f t="shared" si="7"/>
      </c>
      <c r="N18" s="184"/>
      <c r="O18" s="129"/>
    </row>
    <row r="19" spans="1:15" ht="30" customHeight="1">
      <c r="A19" s="71">
        <f t="shared" si="0"/>
        <v>45304</v>
      </c>
      <c r="B19" s="99">
        <f t="shared" si="1"/>
        <v>45304</v>
      </c>
      <c r="C19" s="35"/>
      <c r="D19" s="36"/>
      <c r="E19" s="36"/>
      <c r="F19" s="142"/>
      <c r="G19" s="127"/>
      <c r="H19" s="75"/>
      <c r="I19" s="72">
        <f t="shared" si="3"/>
        <v>45320</v>
      </c>
      <c r="J19" s="105">
        <f t="shared" si="4"/>
        <v>45320</v>
      </c>
      <c r="K19" s="59">
        <f>+$Q$7</f>
        <v>0.3541666666666667</v>
      </c>
      <c r="L19" s="60">
        <f>+$R$7</f>
        <v>0.75</v>
      </c>
      <c r="M19" s="60">
        <f t="shared" si="7"/>
        <v>0.3958333333333333</v>
      </c>
      <c r="N19" s="191"/>
      <c r="O19" s="192"/>
    </row>
    <row r="20" spans="1:15" ht="30" customHeight="1">
      <c r="A20" s="71">
        <f t="shared" si="0"/>
        <v>45305</v>
      </c>
      <c r="B20" s="99">
        <f>A20</f>
        <v>45305</v>
      </c>
      <c r="C20" s="35"/>
      <c r="D20" s="36"/>
      <c r="E20" s="36">
        <f>IF(C20="","",D20-C20)</f>
      </c>
      <c r="F20" s="184"/>
      <c r="G20" s="129"/>
      <c r="H20" s="76"/>
      <c r="I20" s="72">
        <f t="shared" si="3"/>
        <v>45321</v>
      </c>
      <c r="J20" s="103">
        <f>I20</f>
        <v>45321</v>
      </c>
      <c r="K20" s="59">
        <f t="shared" si="5"/>
        <v>0.3541666666666667</v>
      </c>
      <c r="L20" s="60">
        <f t="shared" si="6"/>
        <v>0.75</v>
      </c>
      <c r="M20" s="60">
        <f>IF(K20="","",L20-K20)</f>
        <v>0.3958333333333333</v>
      </c>
      <c r="N20" s="189"/>
      <c r="O20" s="190"/>
    </row>
    <row r="21" spans="1:15" ht="30" customHeight="1" thickBot="1">
      <c r="A21" s="72">
        <f t="shared" si="0"/>
        <v>45306</v>
      </c>
      <c r="B21" s="105">
        <f>A21</f>
        <v>45306</v>
      </c>
      <c r="C21" s="59">
        <f t="shared" si="8"/>
        <v>0.3541666666666667</v>
      </c>
      <c r="D21" s="60">
        <f t="shared" si="9"/>
        <v>0.75</v>
      </c>
      <c r="E21" s="60">
        <f>IF(C21="","",D21-C21)</f>
        <v>0.3958333333333333</v>
      </c>
      <c r="F21" s="191"/>
      <c r="G21" s="192"/>
      <c r="H21" s="76"/>
      <c r="I21" s="72">
        <f t="shared" si="3"/>
        <v>45322</v>
      </c>
      <c r="J21" s="103">
        <f>I21</f>
        <v>45322</v>
      </c>
      <c r="K21" s="59">
        <f t="shared" si="5"/>
        <v>0.3541666666666667</v>
      </c>
      <c r="L21" s="60">
        <f t="shared" si="6"/>
        <v>0.75</v>
      </c>
      <c r="M21" s="60">
        <f>IF(K21="","",L21-K21)</f>
        <v>0.3958333333333333</v>
      </c>
      <c r="N21" s="189"/>
      <c r="O21" s="190"/>
    </row>
    <row r="22" spans="1:15" ht="30" customHeight="1" thickBot="1">
      <c r="A22" s="78">
        <f t="shared" si="0"/>
        <v>45307</v>
      </c>
      <c r="B22" s="107">
        <f>A22</f>
        <v>45307</v>
      </c>
      <c r="C22" s="64">
        <f t="shared" si="8"/>
        <v>0.3541666666666667</v>
      </c>
      <c r="D22" s="65">
        <f t="shared" si="9"/>
        <v>0.75</v>
      </c>
      <c r="E22" s="65">
        <f>IF(C22="","",D22-C22)</f>
        <v>0.3958333333333333</v>
      </c>
      <c r="F22" s="198"/>
      <c r="G22" s="199"/>
      <c r="H22" s="75"/>
      <c r="I22" s="171" t="s">
        <v>49</v>
      </c>
      <c r="J22" s="169"/>
      <c r="K22" s="169"/>
      <c r="L22" s="169"/>
      <c r="M22" s="81">
        <f>SUM(E7:E22,M7:M21)</f>
        <v>7.520833333333331</v>
      </c>
      <c r="N22" s="82"/>
      <c r="O22" s="83"/>
    </row>
    <row r="23" spans="1:14" ht="6" customHeight="1">
      <c r="A23" s="6"/>
      <c r="D23" s="6"/>
      <c r="E23" s="6"/>
      <c r="F23" s="20"/>
      <c r="G23" s="21"/>
      <c r="H23" s="21"/>
      <c r="I23" s="155"/>
      <c r="J23" s="155"/>
      <c r="K23" s="21"/>
      <c r="L23" s="21"/>
      <c r="M23" s="21"/>
      <c r="N23" s="21"/>
    </row>
    <row r="24" spans="1:14" ht="21.75" customHeight="1" thickBot="1">
      <c r="A24" s="6"/>
      <c r="D24" s="6"/>
      <c r="E24" s="6"/>
      <c r="F24" s="20"/>
      <c r="G24" s="21"/>
      <c r="H24" s="21"/>
      <c r="I24" s="165"/>
      <c r="J24" s="165"/>
      <c r="K24" s="165"/>
      <c r="L24" s="165"/>
      <c r="M24" s="21"/>
      <c r="N24" s="21"/>
    </row>
    <row r="25" spans="1:14" ht="22.5" customHeight="1" thickBot="1">
      <c r="A25" s="6"/>
      <c r="D25" s="6"/>
      <c r="E25" s="6"/>
      <c r="F25" s="20"/>
      <c r="G25" s="21"/>
      <c r="H25" s="21"/>
      <c r="I25" s="168" t="s">
        <v>46</v>
      </c>
      <c r="J25" s="169"/>
      <c r="K25" s="169"/>
      <c r="L25" s="170"/>
      <c r="M25" s="52" t="str">
        <f>IF(M22&gt;Sheet1!A2*Sheet1!C11+Sheet1!A5,"Required","Not required")</f>
        <v>Not required</v>
      </c>
      <c r="N25" s="21"/>
    </row>
    <row r="26" spans="1:14" ht="22.5" customHeight="1">
      <c r="A26" s="6"/>
      <c r="D26" s="6"/>
      <c r="E26" s="6"/>
      <c r="F26" s="20"/>
      <c r="G26" s="21"/>
      <c r="H26" s="21"/>
      <c r="I26" s="51"/>
      <c r="J26" s="51"/>
      <c r="K26" s="51"/>
      <c r="L26" s="51"/>
      <c r="M26" s="55"/>
      <c r="N26" s="21"/>
    </row>
    <row r="27" spans="1:16" s="22" customFormat="1" ht="38.25" customHeight="1">
      <c r="A27" s="166" t="s">
        <v>47</v>
      </c>
      <c r="B27" s="166"/>
      <c r="C27" s="166"/>
      <c r="D27" s="166"/>
      <c r="E27" s="166"/>
      <c r="F27" s="166"/>
      <c r="G27" s="166"/>
      <c r="H27" s="166"/>
      <c r="I27" s="166"/>
      <c r="J27" s="166"/>
      <c r="K27" s="166"/>
      <c r="L27" s="166"/>
      <c r="M27" s="166"/>
      <c r="N27" s="166"/>
      <c r="O27" s="166"/>
      <c r="P27" s="26"/>
    </row>
    <row r="28" spans="1:16" s="22" customFormat="1" ht="29.25" customHeight="1">
      <c r="A28" s="158" t="s">
        <v>48</v>
      </c>
      <c r="B28" s="158"/>
      <c r="C28" s="158"/>
      <c r="D28" s="158"/>
      <c r="E28" s="158"/>
      <c r="F28" s="158"/>
      <c r="G28" s="158"/>
      <c r="H28" s="158"/>
      <c r="I28" s="158"/>
      <c r="J28" s="158"/>
      <c r="K28" s="158"/>
      <c r="L28" s="158"/>
      <c r="M28" s="158"/>
      <c r="N28" s="158"/>
      <c r="O28" s="158"/>
      <c r="P28" s="26"/>
    </row>
    <row r="29" spans="1:16" s="22" customFormat="1" ht="22.5" customHeight="1">
      <c r="A29" s="158" t="s">
        <v>50</v>
      </c>
      <c r="B29" s="159"/>
      <c r="C29" s="159"/>
      <c r="D29" s="159"/>
      <c r="E29" s="159"/>
      <c r="F29" s="159"/>
      <c r="G29" s="159"/>
      <c r="H29" s="159"/>
      <c r="I29" s="159"/>
      <c r="J29" s="159"/>
      <c r="K29" s="159"/>
      <c r="L29" s="159"/>
      <c r="M29" s="159"/>
      <c r="N29" s="159"/>
      <c r="O29" s="159"/>
      <c r="P29" s="25"/>
    </row>
    <row r="30" spans="1:16" s="22" customFormat="1" ht="29.25" customHeight="1">
      <c r="A30" s="166" t="s">
        <v>51</v>
      </c>
      <c r="B30" s="167"/>
      <c r="C30" s="167"/>
      <c r="D30" s="167"/>
      <c r="E30" s="167"/>
      <c r="F30" s="167"/>
      <c r="G30" s="167"/>
      <c r="H30" s="167"/>
      <c r="I30" s="167"/>
      <c r="J30" s="167"/>
      <c r="K30" s="167"/>
      <c r="L30" s="167"/>
      <c r="M30" s="167"/>
      <c r="N30" s="167"/>
      <c r="O30" s="167"/>
      <c r="P30" s="23"/>
    </row>
    <row r="31" spans="1:16" s="56" customFormat="1" ht="44.25" customHeight="1">
      <c r="A31" s="158" t="s">
        <v>52</v>
      </c>
      <c r="B31" s="158"/>
      <c r="C31" s="158"/>
      <c r="D31" s="158"/>
      <c r="E31" s="158"/>
      <c r="F31" s="158"/>
      <c r="G31" s="158"/>
      <c r="H31" s="158"/>
      <c r="I31" s="158"/>
      <c r="J31" s="158"/>
      <c r="K31" s="158"/>
      <c r="L31" s="158"/>
      <c r="M31" s="158"/>
      <c r="N31" s="158"/>
      <c r="O31" s="158"/>
      <c r="P31" s="57"/>
    </row>
    <row r="32" spans="1:16" s="22" customFormat="1" ht="22.5" customHeight="1">
      <c r="A32" s="166" t="s">
        <v>53</v>
      </c>
      <c r="B32" s="167"/>
      <c r="C32" s="167"/>
      <c r="D32" s="167"/>
      <c r="E32" s="167"/>
      <c r="F32" s="167"/>
      <c r="G32" s="167"/>
      <c r="H32" s="167"/>
      <c r="I32" s="167"/>
      <c r="J32" s="167"/>
      <c r="K32" s="167"/>
      <c r="L32" s="167"/>
      <c r="M32" s="167"/>
      <c r="N32" s="167"/>
      <c r="O32" s="167"/>
      <c r="P32" s="23"/>
    </row>
    <row r="33" spans="1:16" s="22" customFormat="1" ht="29.25" customHeight="1">
      <c r="A33" s="158" t="s">
        <v>54</v>
      </c>
      <c r="B33" s="167"/>
      <c r="C33" s="167"/>
      <c r="D33" s="167"/>
      <c r="E33" s="167"/>
      <c r="F33" s="167"/>
      <c r="G33" s="167"/>
      <c r="H33" s="167"/>
      <c r="I33" s="167"/>
      <c r="J33" s="167"/>
      <c r="K33" s="167"/>
      <c r="L33" s="167"/>
      <c r="M33" s="167"/>
      <c r="N33" s="167"/>
      <c r="O33" s="167"/>
      <c r="P33" s="23"/>
    </row>
  </sheetData>
  <sheetProtection/>
  <mergeCells count="58">
    <mergeCell ref="A1:O1"/>
    <mergeCell ref="A2:B2"/>
    <mergeCell ref="D2:G2"/>
    <mergeCell ref="K2:O2"/>
    <mergeCell ref="A3:B3"/>
    <mergeCell ref="M3:O3"/>
    <mergeCell ref="A5:A6"/>
    <mergeCell ref="B5:B6"/>
    <mergeCell ref="C5:D5"/>
    <mergeCell ref="E5:E6"/>
    <mergeCell ref="F5:G6"/>
    <mergeCell ref="I5:I6"/>
    <mergeCell ref="J5:J6"/>
    <mergeCell ref="K5:L5"/>
    <mergeCell ref="M5:M6"/>
    <mergeCell ref="N5:O6"/>
    <mergeCell ref="F7:G7"/>
    <mergeCell ref="N7:O7"/>
    <mergeCell ref="F8:G8"/>
    <mergeCell ref="N8:O8"/>
    <mergeCell ref="F9:G9"/>
    <mergeCell ref="N9:O9"/>
    <mergeCell ref="F10:G10"/>
    <mergeCell ref="N10:O10"/>
    <mergeCell ref="F11:G11"/>
    <mergeCell ref="N11:O11"/>
    <mergeCell ref="F12:G12"/>
    <mergeCell ref="N12:O12"/>
    <mergeCell ref="F13:G13"/>
    <mergeCell ref="N13:O13"/>
    <mergeCell ref="F14:G14"/>
    <mergeCell ref="N14:O14"/>
    <mergeCell ref="F15:G15"/>
    <mergeCell ref="N15:O15"/>
    <mergeCell ref="F16:G16"/>
    <mergeCell ref="N16:O16"/>
    <mergeCell ref="F17:G17"/>
    <mergeCell ref="N17:O17"/>
    <mergeCell ref="F18:G18"/>
    <mergeCell ref="N18:O18"/>
    <mergeCell ref="F19:G19"/>
    <mergeCell ref="N19:O19"/>
    <mergeCell ref="F20:G20"/>
    <mergeCell ref="N20:O20"/>
    <mergeCell ref="F21:G21"/>
    <mergeCell ref="N21:O21"/>
    <mergeCell ref="F22:G22"/>
    <mergeCell ref="I22:L22"/>
    <mergeCell ref="A30:O30"/>
    <mergeCell ref="A31:O31"/>
    <mergeCell ref="A32:O32"/>
    <mergeCell ref="A33:O33"/>
    <mergeCell ref="I23:J23"/>
    <mergeCell ref="I24:L24"/>
    <mergeCell ref="I25:L25"/>
    <mergeCell ref="A27:O27"/>
    <mergeCell ref="A28:O28"/>
    <mergeCell ref="A29:O29"/>
  </mergeCells>
  <printOptions horizontalCentered="1" verticalCentered="1"/>
  <pageMargins left="0.7874015748031497" right="0.3937007874015748" top="0.31496062992125984" bottom="0.31496062992125984" header="0.5905511811023623" footer="0.1968503937007874"/>
  <pageSetup horizontalDpi="600" verticalDpi="600" orientation="portrait" paperSize="9" scale="79" r:id="rId2"/>
  <drawing r:id="rId1"/>
</worksheet>
</file>

<file path=xl/worksheets/sheet12.xml><?xml version="1.0" encoding="utf-8"?>
<worksheet xmlns="http://schemas.openxmlformats.org/spreadsheetml/2006/main" xmlns:r="http://schemas.openxmlformats.org/officeDocument/2006/relationships">
  <dimension ref="A1:R33"/>
  <sheetViews>
    <sheetView view="pageBreakPreview" zoomScale="70" zoomScaleSheetLayoutView="70" zoomScalePageLayoutView="0" workbookViewId="0" topLeftCell="A1">
      <selection activeCell="M25" sqref="M25"/>
    </sheetView>
  </sheetViews>
  <sheetFormatPr defaultColWidth="9.00390625" defaultRowHeight="13.5"/>
  <cols>
    <col min="1" max="2" width="4.125" style="9" customWidth="1"/>
    <col min="3" max="4" width="11.50390625" style="9" customWidth="1"/>
    <col min="5" max="6" width="11.125" style="9" customWidth="1"/>
    <col min="7" max="7" width="2.625" style="9" customWidth="1"/>
    <col min="8" max="8" width="3.125" style="9" customWidth="1"/>
    <col min="9" max="10" width="4.125" style="9" customWidth="1"/>
    <col min="11" max="12" width="11.50390625" style="9" customWidth="1"/>
    <col min="13" max="14" width="11.125" style="9" customWidth="1"/>
    <col min="15" max="15" width="2.625" style="9" customWidth="1"/>
    <col min="16" max="16384" width="9.00390625" style="9" customWidth="1"/>
  </cols>
  <sheetData>
    <row r="1" spans="1:15" ht="50.25" customHeight="1">
      <c r="A1" s="160" t="s">
        <v>33</v>
      </c>
      <c r="B1" s="160"/>
      <c r="C1" s="160"/>
      <c r="D1" s="160"/>
      <c r="E1" s="160"/>
      <c r="F1" s="160"/>
      <c r="G1" s="160"/>
      <c r="H1" s="160"/>
      <c r="I1" s="160"/>
      <c r="J1" s="160"/>
      <c r="K1" s="160"/>
      <c r="L1" s="160"/>
      <c r="M1" s="160"/>
      <c r="N1" s="160"/>
      <c r="O1" s="160"/>
    </row>
    <row r="2" spans="1:15" ht="26.25" customHeight="1">
      <c r="A2" s="162">
        <v>2024</v>
      </c>
      <c r="B2" s="162"/>
      <c r="C2" s="13" t="s">
        <v>39</v>
      </c>
      <c r="D2" s="161"/>
      <c r="E2" s="161"/>
      <c r="F2" s="161"/>
      <c r="G2" s="161"/>
      <c r="H2" s="14"/>
      <c r="I2" s="95" t="s">
        <v>34</v>
      </c>
      <c r="J2" s="15"/>
      <c r="K2" s="164"/>
      <c r="L2" s="164"/>
      <c r="M2" s="164"/>
      <c r="N2" s="164"/>
      <c r="O2" s="164"/>
    </row>
    <row r="3" spans="1:15" ht="26.25" customHeight="1">
      <c r="A3" s="163">
        <v>2</v>
      </c>
      <c r="B3" s="163"/>
      <c r="C3" s="16" t="s">
        <v>40</v>
      </c>
      <c r="D3" s="16"/>
      <c r="E3" s="16"/>
      <c r="F3" s="16"/>
      <c r="G3" s="17"/>
      <c r="H3" s="17"/>
      <c r="I3" s="95" t="s">
        <v>36</v>
      </c>
      <c r="J3" s="15"/>
      <c r="K3" s="18"/>
      <c r="L3" s="19" t="s">
        <v>35</v>
      </c>
      <c r="M3" s="130"/>
      <c r="N3" s="130"/>
      <c r="O3" s="130"/>
    </row>
    <row r="4" ht="6" customHeight="1" thickBot="1"/>
    <row r="5" spans="1:17" ht="37.5" customHeight="1">
      <c r="A5" s="147" t="s">
        <v>37</v>
      </c>
      <c r="B5" s="131" t="s">
        <v>38</v>
      </c>
      <c r="C5" s="151" t="s">
        <v>41</v>
      </c>
      <c r="D5" s="152"/>
      <c r="E5" s="153" t="s">
        <v>44</v>
      </c>
      <c r="F5" s="143" t="s">
        <v>45</v>
      </c>
      <c r="G5" s="144"/>
      <c r="H5" s="1"/>
      <c r="I5" s="147" t="s">
        <v>37</v>
      </c>
      <c r="J5" s="131" t="s">
        <v>38</v>
      </c>
      <c r="K5" s="151" t="s">
        <v>41</v>
      </c>
      <c r="L5" s="152"/>
      <c r="M5" s="153" t="s">
        <v>44</v>
      </c>
      <c r="N5" s="143" t="s">
        <v>45</v>
      </c>
      <c r="O5" s="144"/>
      <c r="Q5" s="92" t="s">
        <v>55</v>
      </c>
    </row>
    <row r="6" spans="1:18" ht="25.5" customHeight="1" thickBot="1">
      <c r="A6" s="148"/>
      <c r="B6" s="132"/>
      <c r="C6" s="31" t="s">
        <v>42</v>
      </c>
      <c r="D6" s="58" t="s">
        <v>43</v>
      </c>
      <c r="E6" s="154"/>
      <c r="F6" s="145"/>
      <c r="G6" s="146"/>
      <c r="H6" s="2"/>
      <c r="I6" s="148"/>
      <c r="J6" s="132"/>
      <c r="K6" s="31" t="s">
        <v>42</v>
      </c>
      <c r="L6" s="58" t="s">
        <v>43</v>
      </c>
      <c r="M6" s="154"/>
      <c r="N6" s="145"/>
      <c r="O6" s="146"/>
      <c r="Q6" s="93" t="s">
        <v>57</v>
      </c>
      <c r="R6" s="93" t="s">
        <v>58</v>
      </c>
    </row>
    <row r="7" spans="1:18" ht="30" customHeight="1">
      <c r="A7" s="72">
        <f>DATE(A2,A3,1)</f>
        <v>45323</v>
      </c>
      <c r="B7" s="103">
        <f>A7</f>
        <v>45323</v>
      </c>
      <c r="C7" s="32">
        <f>+$Q$7</f>
        <v>0.3541666666666667</v>
      </c>
      <c r="D7" s="33">
        <f>+$R$7</f>
        <v>0.75</v>
      </c>
      <c r="E7" s="60">
        <f>IF(C7="","",D7-C7)</f>
        <v>0.3958333333333333</v>
      </c>
      <c r="F7" s="217"/>
      <c r="G7" s="218"/>
      <c r="H7" s="73"/>
      <c r="I7" s="71">
        <f>+A22+1</f>
        <v>45339</v>
      </c>
      <c r="J7" s="99">
        <f aca="true" t="shared" si="0" ref="J7:J17">I7</f>
        <v>45339</v>
      </c>
      <c r="K7" s="40"/>
      <c r="L7" s="41"/>
      <c r="M7" s="36"/>
      <c r="N7" s="142"/>
      <c r="O7" s="127"/>
      <c r="Q7" s="96">
        <v>0.3541666666666667</v>
      </c>
      <c r="R7" s="96">
        <v>0.75</v>
      </c>
    </row>
    <row r="8" spans="1:17" ht="30" customHeight="1">
      <c r="A8" s="72">
        <f aca="true" t="shared" si="1" ref="A8:A22">A7+1</f>
        <v>45324</v>
      </c>
      <c r="B8" s="103">
        <f aca="true" t="shared" si="2" ref="B8:B22">A8</f>
        <v>45324</v>
      </c>
      <c r="C8" s="59">
        <f aca="true" t="shared" si="3" ref="C8:C22">+$Q$7</f>
        <v>0.3541666666666667</v>
      </c>
      <c r="D8" s="60">
        <f aca="true" t="shared" si="4" ref="D8:D22">+$R$7</f>
        <v>0.75</v>
      </c>
      <c r="E8" s="60">
        <f>IF(C8="","",D8-C8)</f>
        <v>0.3958333333333333</v>
      </c>
      <c r="F8" s="189"/>
      <c r="G8" s="190"/>
      <c r="H8" s="75"/>
      <c r="I8" s="71">
        <f aca="true" t="shared" si="5" ref="I8:I19">I7+1</f>
        <v>45340</v>
      </c>
      <c r="J8" s="99">
        <f t="shared" si="0"/>
        <v>45340</v>
      </c>
      <c r="K8" s="35"/>
      <c r="L8" s="36"/>
      <c r="M8" s="36"/>
      <c r="N8" s="142"/>
      <c r="O8" s="127"/>
      <c r="Q8" s="9" t="s">
        <v>56</v>
      </c>
    </row>
    <row r="9" spans="1:15" ht="30" customHeight="1">
      <c r="A9" s="71">
        <f t="shared" si="1"/>
        <v>45325</v>
      </c>
      <c r="B9" s="99">
        <f t="shared" si="2"/>
        <v>45325</v>
      </c>
      <c r="C9" s="35"/>
      <c r="D9" s="36"/>
      <c r="E9" s="36"/>
      <c r="F9" s="142"/>
      <c r="G9" s="127"/>
      <c r="H9" s="75"/>
      <c r="I9" s="72">
        <f t="shared" si="5"/>
        <v>45341</v>
      </c>
      <c r="J9" s="103">
        <f t="shared" si="0"/>
        <v>45341</v>
      </c>
      <c r="K9" s="59">
        <f>+$Q$7</f>
        <v>0.3541666666666667</v>
      </c>
      <c r="L9" s="60">
        <f>+$R$7</f>
        <v>0.75</v>
      </c>
      <c r="M9" s="60">
        <f>IF(K9="","",L9-K9)</f>
        <v>0.3958333333333333</v>
      </c>
      <c r="N9" s="191"/>
      <c r="O9" s="192"/>
    </row>
    <row r="10" spans="1:15" ht="30" customHeight="1">
      <c r="A10" s="71">
        <f t="shared" si="1"/>
        <v>45326</v>
      </c>
      <c r="B10" s="99">
        <f t="shared" si="2"/>
        <v>45326</v>
      </c>
      <c r="C10" s="35"/>
      <c r="D10" s="36"/>
      <c r="E10" s="36"/>
      <c r="F10" s="142"/>
      <c r="G10" s="127"/>
      <c r="H10" s="76"/>
      <c r="I10" s="72">
        <f t="shared" si="5"/>
        <v>45342</v>
      </c>
      <c r="J10" s="103">
        <f t="shared" si="0"/>
        <v>45342</v>
      </c>
      <c r="K10" s="59">
        <f>+$Q$7</f>
        <v>0.3541666666666667</v>
      </c>
      <c r="L10" s="60">
        <f>+$R$7</f>
        <v>0.75</v>
      </c>
      <c r="M10" s="60">
        <f aca="true" t="shared" si="6" ref="M10:M17">IF(K10="","",L10-K10)</f>
        <v>0.3958333333333333</v>
      </c>
      <c r="N10" s="191"/>
      <c r="O10" s="192"/>
    </row>
    <row r="11" spans="1:15" ht="30" customHeight="1">
      <c r="A11" s="72">
        <f t="shared" si="1"/>
        <v>45327</v>
      </c>
      <c r="B11" s="103">
        <f>A11</f>
        <v>45327</v>
      </c>
      <c r="C11" s="59">
        <f t="shared" si="3"/>
        <v>0.3541666666666667</v>
      </c>
      <c r="D11" s="60">
        <f t="shared" si="4"/>
        <v>0.75</v>
      </c>
      <c r="E11" s="60">
        <f>IF(C11="","",D11-C11)</f>
        <v>0.3958333333333333</v>
      </c>
      <c r="F11" s="111"/>
      <c r="G11" s="112"/>
      <c r="H11" s="73"/>
      <c r="I11" s="72">
        <f t="shared" si="5"/>
        <v>45343</v>
      </c>
      <c r="J11" s="103">
        <f>I11</f>
        <v>45343</v>
      </c>
      <c r="K11" s="59">
        <f aca="true" t="shared" si="7" ref="K11:K19">+$Q$7</f>
        <v>0.3541666666666667</v>
      </c>
      <c r="L11" s="60">
        <f aca="true" t="shared" si="8" ref="L11:L19">+$R$7</f>
        <v>0.75</v>
      </c>
      <c r="M11" s="60">
        <f>IF(K11="","",L11-K11)</f>
        <v>0.3958333333333333</v>
      </c>
      <c r="N11" s="189"/>
      <c r="O11" s="190"/>
    </row>
    <row r="12" spans="1:15" ht="30" customHeight="1">
      <c r="A12" s="72">
        <f t="shared" si="1"/>
        <v>45328</v>
      </c>
      <c r="B12" s="103">
        <f>A12</f>
        <v>45328</v>
      </c>
      <c r="C12" s="59">
        <f t="shared" si="3"/>
        <v>0.3541666666666667</v>
      </c>
      <c r="D12" s="60">
        <f t="shared" si="4"/>
        <v>0.75</v>
      </c>
      <c r="E12" s="60">
        <f>IF(C12="","",D12-C12)</f>
        <v>0.3958333333333333</v>
      </c>
      <c r="F12" s="189"/>
      <c r="G12" s="190"/>
      <c r="H12" s="73"/>
      <c r="I12" s="72">
        <f t="shared" si="5"/>
        <v>45344</v>
      </c>
      <c r="J12" s="103">
        <f t="shared" si="0"/>
        <v>45344</v>
      </c>
      <c r="K12" s="59">
        <f t="shared" si="7"/>
        <v>0.3541666666666667</v>
      </c>
      <c r="L12" s="60">
        <f t="shared" si="8"/>
        <v>0.75</v>
      </c>
      <c r="M12" s="60">
        <f t="shared" si="6"/>
        <v>0.3958333333333333</v>
      </c>
      <c r="N12" s="189"/>
      <c r="O12" s="190"/>
    </row>
    <row r="13" spans="1:15" ht="30" customHeight="1">
      <c r="A13" s="72">
        <f t="shared" si="1"/>
        <v>45329</v>
      </c>
      <c r="B13" s="103">
        <f>A13</f>
        <v>45329</v>
      </c>
      <c r="C13" s="59">
        <f t="shared" si="3"/>
        <v>0.3541666666666667</v>
      </c>
      <c r="D13" s="60">
        <f t="shared" si="4"/>
        <v>0.75</v>
      </c>
      <c r="E13" s="60">
        <f>IF(C13="","",D13-C13)</f>
        <v>0.3958333333333333</v>
      </c>
      <c r="F13" s="189"/>
      <c r="G13" s="190"/>
      <c r="H13" s="73"/>
      <c r="I13" s="71">
        <f t="shared" si="5"/>
        <v>45345</v>
      </c>
      <c r="J13" s="99">
        <f t="shared" si="0"/>
        <v>45345</v>
      </c>
      <c r="K13" s="35"/>
      <c r="L13" s="36"/>
      <c r="M13" s="36">
        <f t="shared" si="6"/>
      </c>
      <c r="N13" s="142"/>
      <c r="O13" s="127"/>
    </row>
    <row r="14" spans="1:15" ht="30" customHeight="1">
      <c r="A14" s="72">
        <f t="shared" si="1"/>
        <v>45330</v>
      </c>
      <c r="B14" s="105">
        <f t="shared" si="2"/>
        <v>45330</v>
      </c>
      <c r="C14" s="59">
        <f t="shared" si="3"/>
        <v>0.3541666666666667</v>
      </c>
      <c r="D14" s="60">
        <f t="shared" si="4"/>
        <v>0.75</v>
      </c>
      <c r="E14" s="60">
        <f>IF(C14="","",D14-C14)</f>
        <v>0.3958333333333333</v>
      </c>
      <c r="F14" s="214"/>
      <c r="G14" s="183"/>
      <c r="H14" s="77"/>
      <c r="I14" s="71">
        <f t="shared" si="5"/>
        <v>45346</v>
      </c>
      <c r="J14" s="99">
        <f t="shared" si="0"/>
        <v>45346</v>
      </c>
      <c r="K14" s="35"/>
      <c r="L14" s="36"/>
      <c r="M14" s="36"/>
      <c r="N14" s="142"/>
      <c r="O14" s="127"/>
    </row>
    <row r="15" spans="1:15" ht="30" customHeight="1">
      <c r="A15" s="72">
        <f t="shared" si="1"/>
        <v>45331</v>
      </c>
      <c r="B15" s="103">
        <f t="shared" si="2"/>
        <v>45331</v>
      </c>
      <c r="C15" s="59">
        <f t="shared" si="3"/>
        <v>0.3541666666666667</v>
      </c>
      <c r="D15" s="60">
        <f t="shared" si="4"/>
        <v>0.75</v>
      </c>
      <c r="E15" s="60">
        <f>IF(C15="","",D15-C15)</f>
        <v>0.3958333333333333</v>
      </c>
      <c r="F15" s="189"/>
      <c r="G15" s="190"/>
      <c r="H15" s="75"/>
      <c r="I15" s="71">
        <f t="shared" si="5"/>
        <v>45347</v>
      </c>
      <c r="J15" s="99">
        <f t="shared" si="0"/>
        <v>45347</v>
      </c>
      <c r="K15" s="35"/>
      <c r="L15" s="36"/>
      <c r="M15" s="36"/>
      <c r="N15" s="142"/>
      <c r="O15" s="127"/>
    </row>
    <row r="16" spans="1:15" ht="30" customHeight="1">
      <c r="A16" s="71">
        <f t="shared" si="1"/>
        <v>45332</v>
      </c>
      <c r="B16" s="99">
        <f t="shared" si="2"/>
        <v>45332</v>
      </c>
      <c r="C16" s="35"/>
      <c r="D16" s="36"/>
      <c r="E16" s="36"/>
      <c r="F16" s="142"/>
      <c r="G16" s="127"/>
      <c r="H16" s="75"/>
      <c r="I16" s="72">
        <f t="shared" si="5"/>
        <v>45348</v>
      </c>
      <c r="J16" s="103">
        <f t="shared" si="0"/>
        <v>45348</v>
      </c>
      <c r="K16" s="59">
        <f>+$Q$7</f>
        <v>0.3541666666666667</v>
      </c>
      <c r="L16" s="60">
        <f>+$R$7</f>
        <v>0.75</v>
      </c>
      <c r="M16" s="60">
        <f>IF(K16="","",L16-K16)</f>
        <v>0.3958333333333333</v>
      </c>
      <c r="N16" s="191"/>
      <c r="O16" s="192"/>
    </row>
    <row r="17" spans="1:15" ht="30" customHeight="1">
      <c r="A17" s="71">
        <f t="shared" si="1"/>
        <v>45333</v>
      </c>
      <c r="B17" s="99">
        <f t="shared" si="2"/>
        <v>45333</v>
      </c>
      <c r="C17" s="35"/>
      <c r="D17" s="36"/>
      <c r="E17" s="36">
        <f aca="true" t="shared" si="9" ref="E17:E22">IF(C17="","",D17-C17)</f>
      </c>
      <c r="F17" s="142"/>
      <c r="G17" s="127"/>
      <c r="H17" s="75"/>
      <c r="I17" s="72">
        <f t="shared" si="5"/>
        <v>45349</v>
      </c>
      <c r="J17" s="103">
        <f t="shared" si="0"/>
        <v>45349</v>
      </c>
      <c r="K17" s="59">
        <f>+$Q$7</f>
        <v>0.3541666666666667</v>
      </c>
      <c r="L17" s="60">
        <f>+$R$7</f>
        <v>0.75</v>
      </c>
      <c r="M17" s="60">
        <f t="shared" si="6"/>
        <v>0.3958333333333333</v>
      </c>
      <c r="N17" s="191"/>
      <c r="O17" s="192"/>
    </row>
    <row r="18" spans="1:15" ht="30" customHeight="1">
      <c r="A18" s="71">
        <f t="shared" si="1"/>
        <v>45334</v>
      </c>
      <c r="B18" s="99">
        <f>A18</f>
        <v>45334</v>
      </c>
      <c r="C18" s="35"/>
      <c r="D18" s="36"/>
      <c r="E18" s="36">
        <f t="shared" si="9"/>
      </c>
      <c r="F18" s="184"/>
      <c r="G18" s="129"/>
      <c r="H18" s="75"/>
      <c r="I18" s="72">
        <f t="shared" si="5"/>
        <v>45350</v>
      </c>
      <c r="J18" s="103">
        <f>I18</f>
        <v>45350</v>
      </c>
      <c r="K18" s="59">
        <f t="shared" si="7"/>
        <v>0.3541666666666667</v>
      </c>
      <c r="L18" s="60">
        <f t="shared" si="8"/>
        <v>0.75</v>
      </c>
      <c r="M18" s="60">
        <f>IF(K18="","",L18-K18)</f>
        <v>0.3958333333333333</v>
      </c>
      <c r="N18" s="189"/>
      <c r="O18" s="190"/>
    </row>
    <row r="19" spans="1:15" ht="30" customHeight="1">
      <c r="A19" s="72">
        <f t="shared" si="1"/>
        <v>45335</v>
      </c>
      <c r="B19" s="103">
        <f>A19</f>
        <v>45335</v>
      </c>
      <c r="C19" s="59">
        <f t="shared" si="3"/>
        <v>0.3541666666666667</v>
      </c>
      <c r="D19" s="60">
        <f t="shared" si="4"/>
        <v>0.75</v>
      </c>
      <c r="E19" s="60">
        <f t="shared" si="9"/>
        <v>0.3958333333333333</v>
      </c>
      <c r="F19" s="189"/>
      <c r="G19" s="190"/>
      <c r="H19" s="75"/>
      <c r="I19" s="72">
        <f t="shared" si="5"/>
        <v>45351</v>
      </c>
      <c r="J19" s="103">
        <f>I19</f>
        <v>45351</v>
      </c>
      <c r="K19" s="59">
        <f t="shared" si="7"/>
        <v>0.3541666666666667</v>
      </c>
      <c r="L19" s="60">
        <f t="shared" si="8"/>
        <v>0.75</v>
      </c>
      <c r="M19" s="60">
        <f>IF(K19="","",L19-K19)</f>
        <v>0.3958333333333333</v>
      </c>
      <c r="N19" s="200"/>
      <c r="O19" s="192"/>
    </row>
    <row r="20" spans="1:15" ht="30" customHeight="1">
      <c r="A20" s="72">
        <f t="shared" si="1"/>
        <v>45336</v>
      </c>
      <c r="B20" s="103">
        <f>A20</f>
        <v>45336</v>
      </c>
      <c r="C20" s="59">
        <f t="shared" si="3"/>
        <v>0.3541666666666667</v>
      </c>
      <c r="D20" s="60">
        <f t="shared" si="4"/>
        <v>0.75</v>
      </c>
      <c r="E20" s="60">
        <f t="shared" si="9"/>
        <v>0.3958333333333333</v>
      </c>
      <c r="F20" s="189"/>
      <c r="G20" s="190"/>
      <c r="H20" s="76"/>
      <c r="I20" s="72"/>
      <c r="J20" s="103"/>
      <c r="K20" s="59"/>
      <c r="L20" s="60"/>
      <c r="M20" s="60"/>
      <c r="N20" s="189"/>
      <c r="O20" s="190"/>
    </row>
    <row r="21" spans="1:15" ht="30" customHeight="1" thickBot="1">
      <c r="A21" s="72">
        <f t="shared" si="1"/>
        <v>45337</v>
      </c>
      <c r="B21" s="103">
        <f t="shared" si="2"/>
        <v>45337</v>
      </c>
      <c r="C21" s="59">
        <f t="shared" si="3"/>
        <v>0.3541666666666667</v>
      </c>
      <c r="D21" s="60">
        <f t="shared" si="4"/>
        <v>0.75</v>
      </c>
      <c r="E21" s="60">
        <f t="shared" si="9"/>
        <v>0.3958333333333333</v>
      </c>
      <c r="F21" s="189"/>
      <c r="G21" s="190"/>
      <c r="H21" s="76"/>
      <c r="I21" s="72"/>
      <c r="J21" s="103"/>
      <c r="K21" s="59"/>
      <c r="L21" s="60"/>
      <c r="M21" s="60"/>
      <c r="N21" s="189"/>
      <c r="O21" s="190"/>
    </row>
    <row r="22" spans="1:15" ht="30" customHeight="1" thickBot="1">
      <c r="A22" s="78">
        <f t="shared" si="1"/>
        <v>45338</v>
      </c>
      <c r="B22" s="107">
        <f t="shared" si="2"/>
        <v>45338</v>
      </c>
      <c r="C22" s="64">
        <f t="shared" si="3"/>
        <v>0.3541666666666667</v>
      </c>
      <c r="D22" s="65">
        <f t="shared" si="4"/>
        <v>0.75</v>
      </c>
      <c r="E22" s="65">
        <f t="shared" si="9"/>
        <v>0.3958333333333333</v>
      </c>
      <c r="F22" s="198"/>
      <c r="G22" s="199"/>
      <c r="H22" s="75"/>
      <c r="I22" s="171" t="s">
        <v>49</v>
      </c>
      <c r="J22" s="169"/>
      <c r="K22" s="169"/>
      <c r="L22" s="169"/>
      <c r="M22" s="81">
        <f>SUM(E7:E22,M7:M21)</f>
        <v>7.520833333333331</v>
      </c>
      <c r="N22" s="82"/>
      <c r="O22" s="83"/>
    </row>
    <row r="23" spans="1:14" ht="6" customHeight="1">
      <c r="A23" s="6"/>
      <c r="D23" s="6"/>
      <c r="E23" s="6"/>
      <c r="F23" s="20"/>
      <c r="G23" s="21"/>
      <c r="H23" s="21"/>
      <c r="I23" s="155"/>
      <c r="J23" s="155"/>
      <c r="K23" s="21"/>
      <c r="L23" s="21"/>
      <c r="M23" s="21"/>
      <c r="N23" s="21"/>
    </row>
    <row r="24" spans="1:14" ht="21.75" customHeight="1" thickBot="1">
      <c r="A24" s="6"/>
      <c r="D24" s="6"/>
      <c r="E24" s="6"/>
      <c r="F24" s="20"/>
      <c r="G24" s="21"/>
      <c r="H24" s="21"/>
      <c r="I24" s="165"/>
      <c r="J24" s="165"/>
      <c r="K24" s="165"/>
      <c r="L24" s="165"/>
      <c r="M24" s="21"/>
      <c r="N24" s="21"/>
    </row>
    <row r="25" spans="1:14" ht="22.5" customHeight="1" thickBot="1">
      <c r="A25" s="6"/>
      <c r="D25" s="6"/>
      <c r="E25" s="6"/>
      <c r="F25" s="20"/>
      <c r="G25" s="21"/>
      <c r="H25" s="21"/>
      <c r="I25" s="168" t="s">
        <v>46</v>
      </c>
      <c r="J25" s="169"/>
      <c r="K25" s="169"/>
      <c r="L25" s="170"/>
      <c r="M25" s="52" t="str">
        <f>IF(M22&gt;Sheet1!A2*Sheet1!C12+Sheet1!A5,"Required","Not required")</f>
        <v>Not required</v>
      </c>
      <c r="N25" s="21"/>
    </row>
    <row r="26" spans="1:14" ht="22.5" customHeight="1">
      <c r="A26" s="6"/>
      <c r="D26" s="6"/>
      <c r="E26" s="6"/>
      <c r="F26" s="20"/>
      <c r="G26" s="21"/>
      <c r="H26" s="21"/>
      <c r="I26" s="51"/>
      <c r="J26" s="51"/>
      <c r="K26" s="51"/>
      <c r="L26" s="51"/>
      <c r="M26" s="55"/>
      <c r="N26" s="21"/>
    </row>
    <row r="27" spans="1:16" s="22" customFormat="1" ht="38.25" customHeight="1">
      <c r="A27" s="166" t="s">
        <v>47</v>
      </c>
      <c r="B27" s="166"/>
      <c r="C27" s="166"/>
      <c r="D27" s="166"/>
      <c r="E27" s="166"/>
      <c r="F27" s="166"/>
      <c r="G27" s="166"/>
      <c r="H27" s="166"/>
      <c r="I27" s="166"/>
      <c r="J27" s="166"/>
      <c r="K27" s="166"/>
      <c r="L27" s="166"/>
      <c r="M27" s="166"/>
      <c r="N27" s="166"/>
      <c r="O27" s="166"/>
      <c r="P27" s="26"/>
    </row>
    <row r="28" spans="1:16" s="22" customFormat="1" ht="29.25" customHeight="1">
      <c r="A28" s="158" t="s">
        <v>48</v>
      </c>
      <c r="B28" s="158"/>
      <c r="C28" s="158"/>
      <c r="D28" s="158"/>
      <c r="E28" s="158"/>
      <c r="F28" s="158"/>
      <c r="G28" s="158"/>
      <c r="H28" s="158"/>
      <c r="I28" s="158"/>
      <c r="J28" s="158"/>
      <c r="K28" s="158"/>
      <c r="L28" s="158"/>
      <c r="M28" s="158"/>
      <c r="N28" s="158"/>
      <c r="O28" s="158"/>
      <c r="P28" s="26"/>
    </row>
    <row r="29" spans="1:16" s="22" customFormat="1" ht="22.5" customHeight="1">
      <c r="A29" s="158" t="s">
        <v>50</v>
      </c>
      <c r="B29" s="159"/>
      <c r="C29" s="159"/>
      <c r="D29" s="159"/>
      <c r="E29" s="159"/>
      <c r="F29" s="159"/>
      <c r="G29" s="159"/>
      <c r="H29" s="159"/>
      <c r="I29" s="159"/>
      <c r="J29" s="159"/>
      <c r="K29" s="159"/>
      <c r="L29" s="159"/>
      <c r="M29" s="159"/>
      <c r="N29" s="159"/>
      <c r="O29" s="159"/>
      <c r="P29" s="25"/>
    </row>
    <row r="30" spans="1:16" s="22" customFormat="1" ht="29.25" customHeight="1">
      <c r="A30" s="166" t="s">
        <v>51</v>
      </c>
      <c r="B30" s="167"/>
      <c r="C30" s="167"/>
      <c r="D30" s="167"/>
      <c r="E30" s="167"/>
      <c r="F30" s="167"/>
      <c r="G30" s="167"/>
      <c r="H30" s="167"/>
      <c r="I30" s="167"/>
      <c r="J30" s="167"/>
      <c r="K30" s="167"/>
      <c r="L30" s="167"/>
      <c r="M30" s="167"/>
      <c r="N30" s="167"/>
      <c r="O30" s="167"/>
      <c r="P30" s="23"/>
    </row>
    <row r="31" spans="1:16" s="56" customFormat="1" ht="44.25" customHeight="1">
      <c r="A31" s="158" t="s">
        <v>52</v>
      </c>
      <c r="B31" s="158"/>
      <c r="C31" s="158"/>
      <c r="D31" s="158"/>
      <c r="E31" s="158"/>
      <c r="F31" s="158"/>
      <c r="G31" s="158"/>
      <c r="H31" s="158"/>
      <c r="I31" s="158"/>
      <c r="J31" s="158"/>
      <c r="K31" s="158"/>
      <c r="L31" s="158"/>
      <c r="M31" s="158"/>
      <c r="N31" s="158"/>
      <c r="O31" s="158"/>
      <c r="P31" s="57"/>
    </row>
    <row r="32" spans="1:16" s="22" customFormat="1" ht="22.5" customHeight="1">
      <c r="A32" s="166" t="s">
        <v>53</v>
      </c>
      <c r="B32" s="167"/>
      <c r="C32" s="167"/>
      <c r="D32" s="167"/>
      <c r="E32" s="167"/>
      <c r="F32" s="167"/>
      <c r="G32" s="167"/>
      <c r="H32" s="167"/>
      <c r="I32" s="167"/>
      <c r="J32" s="167"/>
      <c r="K32" s="167"/>
      <c r="L32" s="167"/>
      <c r="M32" s="167"/>
      <c r="N32" s="167"/>
      <c r="O32" s="167"/>
      <c r="P32" s="23"/>
    </row>
    <row r="33" spans="1:16" s="22" customFormat="1" ht="29.25" customHeight="1">
      <c r="A33" s="158" t="s">
        <v>54</v>
      </c>
      <c r="B33" s="167"/>
      <c r="C33" s="167"/>
      <c r="D33" s="167"/>
      <c r="E33" s="167"/>
      <c r="F33" s="167"/>
      <c r="G33" s="167"/>
      <c r="H33" s="167"/>
      <c r="I33" s="167"/>
      <c r="J33" s="167"/>
      <c r="K33" s="167"/>
      <c r="L33" s="167"/>
      <c r="M33" s="167"/>
      <c r="N33" s="167"/>
      <c r="O33" s="167"/>
      <c r="P33" s="23"/>
    </row>
  </sheetData>
  <sheetProtection/>
  <mergeCells count="57">
    <mergeCell ref="A1:O1"/>
    <mergeCell ref="A2:B2"/>
    <mergeCell ref="D2:G2"/>
    <mergeCell ref="K2:O2"/>
    <mergeCell ref="A3:B3"/>
    <mergeCell ref="M3:O3"/>
    <mergeCell ref="A5:A6"/>
    <mergeCell ref="B5:B6"/>
    <mergeCell ref="C5:D5"/>
    <mergeCell ref="E5:E6"/>
    <mergeCell ref="F5:G6"/>
    <mergeCell ref="I5:I6"/>
    <mergeCell ref="N10:O10"/>
    <mergeCell ref="J5:J6"/>
    <mergeCell ref="K5:L5"/>
    <mergeCell ref="M5:M6"/>
    <mergeCell ref="N5:O6"/>
    <mergeCell ref="F7:G7"/>
    <mergeCell ref="N7:O7"/>
    <mergeCell ref="N11:O11"/>
    <mergeCell ref="F12:G12"/>
    <mergeCell ref="N12:O12"/>
    <mergeCell ref="F13:G13"/>
    <mergeCell ref="N13:O13"/>
    <mergeCell ref="F8:G8"/>
    <mergeCell ref="N8:O8"/>
    <mergeCell ref="F9:G9"/>
    <mergeCell ref="N9:O9"/>
    <mergeCell ref="F10:G10"/>
    <mergeCell ref="F14:G14"/>
    <mergeCell ref="N14:O14"/>
    <mergeCell ref="F15:G15"/>
    <mergeCell ref="N15:O15"/>
    <mergeCell ref="F16:G16"/>
    <mergeCell ref="N16:O16"/>
    <mergeCell ref="F17:G17"/>
    <mergeCell ref="N17:O17"/>
    <mergeCell ref="F18:G18"/>
    <mergeCell ref="N18:O18"/>
    <mergeCell ref="F19:G19"/>
    <mergeCell ref="N19:O19"/>
    <mergeCell ref="F20:G20"/>
    <mergeCell ref="N20:O20"/>
    <mergeCell ref="F21:G21"/>
    <mergeCell ref="N21:O21"/>
    <mergeCell ref="F22:G22"/>
    <mergeCell ref="I22:L22"/>
    <mergeCell ref="A30:O30"/>
    <mergeCell ref="A31:O31"/>
    <mergeCell ref="A32:O32"/>
    <mergeCell ref="A33:O33"/>
    <mergeCell ref="I23:J23"/>
    <mergeCell ref="I24:L24"/>
    <mergeCell ref="I25:L25"/>
    <mergeCell ref="A27:O27"/>
    <mergeCell ref="A28:O28"/>
    <mergeCell ref="A29:O29"/>
  </mergeCells>
  <printOptions horizontalCentered="1" verticalCentered="1"/>
  <pageMargins left="0.7874015748031497" right="0.3937007874015748" top="0.31496062992125984" bottom="0.31496062992125984" header="0.5905511811023623" footer="0.1968503937007874"/>
  <pageSetup horizontalDpi="600" verticalDpi="600" orientation="portrait" paperSize="9" scale="79" r:id="rId2"/>
  <drawing r:id="rId1"/>
</worksheet>
</file>

<file path=xl/worksheets/sheet13.xml><?xml version="1.0" encoding="utf-8"?>
<worksheet xmlns="http://schemas.openxmlformats.org/spreadsheetml/2006/main" xmlns:r="http://schemas.openxmlformats.org/officeDocument/2006/relationships">
  <dimension ref="A1:R33"/>
  <sheetViews>
    <sheetView view="pageBreakPreview" zoomScale="70" zoomScaleSheetLayoutView="70" zoomScalePageLayoutView="0" workbookViewId="0" topLeftCell="A1">
      <selection activeCell="M25" sqref="M25"/>
    </sheetView>
  </sheetViews>
  <sheetFormatPr defaultColWidth="9.00390625" defaultRowHeight="13.5"/>
  <cols>
    <col min="1" max="2" width="4.125" style="9" customWidth="1"/>
    <col min="3" max="4" width="11.50390625" style="9" customWidth="1"/>
    <col min="5" max="6" width="11.125" style="9" customWidth="1"/>
    <col min="7" max="7" width="2.625" style="9" customWidth="1"/>
    <col min="8" max="8" width="3.125" style="9" customWidth="1"/>
    <col min="9" max="10" width="4.125" style="9" customWidth="1"/>
    <col min="11" max="12" width="11.50390625" style="9" customWidth="1"/>
    <col min="13" max="14" width="11.125" style="9" customWidth="1"/>
    <col min="15" max="15" width="2.625" style="9" customWidth="1"/>
    <col min="16" max="16384" width="9.00390625" style="9" customWidth="1"/>
  </cols>
  <sheetData>
    <row r="1" spans="1:15" ht="50.25" customHeight="1">
      <c r="A1" s="160" t="s">
        <v>33</v>
      </c>
      <c r="B1" s="160"/>
      <c r="C1" s="160"/>
      <c r="D1" s="160"/>
      <c r="E1" s="160"/>
      <c r="F1" s="160"/>
      <c r="G1" s="160"/>
      <c r="H1" s="160"/>
      <c r="I1" s="160"/>
      <c r="J1" s="160"/>
      <c r="K1" s="160"/>
      <c r="L1" s="160"/>
      <c r="M1" s="160"/>
      <c r="N1" s="160"/>
      <c r="O1" s="160"/>
    </row>
    <row r="2" spans="1:15" ht="26.25" customHeight="1">
      <c r="A2" s="162">
        <v>2024</v>
      </c>
      <c r="B2" s="162"/>
      <c r="C2" s="13" t="s">
        <v>39</v>
      </c>
      <c r="D2" s="161"/>
      <c r="E2" s="161"/>
      <c r="F2" s="161"/>
      <c r="G2" s="161"/>
      <c r="H2" s="14"/>
      <c r="I2" s="95" t="s">
        <v>34</v>
      </c>
      <c r="J2" s="15"/>
      <c r="K2" s="164"/>
      <c r="L2" s="164"/>
      <c r="M2" s="164"/>
      <c r="N2" s="164"/>
      <c r="O2" s="164"/>
    </row>
    <row r="3" spans="1:15" ht="26.25" customHeight="1">
      <c r="A3" s="163">
        <v>3</v>
      </c>
      <c r="B3" s="163"/>
      <c r="C3" s="16" t="s">
        <v>40</v>
      </c>
      <c r="D3" s="16"/>
      <c r="E3" s="16"/>
      <c r="F3" s="16"/>
      <c r="G3" s="17"/>
      <c r="H3" s="17"/>
      <c r="I3" s="95" t="s">
        <v>36</v>
      </c>
      <c r="J3" s="15"/>
      <c r="K3" s="18"/>
      <c r="L3" s="19" t="s">
        <v>35</v>
      </c>
      <c r="M3" s="130"/>
      <c r="N3" s="130"/>
      <c r="O3" s="130"/>
    </row>
    <row r="4" ht="6" customHeight="1" thickBot="1"/>
    <row r="5" spans="1:17" ht="37.5" customHeight="1">
      <c r="A5" s="147" t="s">
        <v>37</v>
      </c>
      <c r="B5" s="131" t="s">
        <v>38</v>
      </c>
      <c r="C5" s="151" t="s">
        <v>41</v>
      </c>
      <c r="D5" s="152"/>
      <c r="E5" s="153" t="s">
        <v>44</v>
      </c>
      <c r="F5" s="143" t="s">
        <v>45</v>
      </c>
      <c r="G5" s="144"/>
      <c r="H5" s="1"/>
      <c r="I5" s="147" t="s">
        <v>37</v>
      </c>
      <c r="J5" s="131" t="s">
        <v>38</v>
      </c>
      <c r="K5" s="151" t="s">
        <v>41</v>
      </c>
      <c r="L5" s="152"/>
      <c r="M5" s="153" t="s">
        <v>44</v>
      </c>
      <c r="N5" s="143" t="s">
        <v>45</v>
      </c>
      <c r="O5" s="144"/>
      <c r="Q5" s="92" t="s">
        <v>55</v>
      </c>
    </row>
    <row r="6" spans="1:18" ht="25.5" customHeight="1" thickBot="1">
      <c r="A6" s="148"/>
      <c r="B6" s="132"/>
      <c r="C6" s="31" t="s">
        <v>42</v>
      </c>
      <c r="D6" s="58" t="s">
        <v>43</v>
      </c>
      <c r="E6" s="154"/>
      <c r="F6" s="145"/>
      <c r="G6" s="146"/>
      <c r="H6" s="2"/>
      <c r="I6" s="148"/>
      <c r="J6" s="132"/>
      <c r="K6" s="31" t="s">
        <v>42</v>
      </c>
      <c r="L6" s="58" t="s">
        <v>43</v>
      </c>
      <c r="M6" s="154"/>
      <c r="N6" s="145"/>
      <c r="O6" s="146"/>
      <c r="Q6" s="93" t="s">
        <v>57</v>
      </c>
      <c r="R6" s="93" t="s">
        <v>58</v>
      </c>
    </row>
    <row r="7" spans="1:18" ht="30" customHeight="1">
      <c r="A7" s="72">
        <f>DATE(A2,A3,1)</f>
        <v>45352</v>
      </c>
      <c r="B7" s="103">
        <f>A7</f>
        <v>45352</v>
      </c>
      <c r="C7" s="32">
        <f>+$Q$7</f>
        <v>0.3541666666666667</v>
      </c>
      <c r="D7" s="33">
        <f>+$R$7</f>
        <v>0.75</v>
      </c>
      <c r="E7" s="60">
        <f>IF(C7="","",D7-C7)</f>
        <v>0.3958333333333333</v>
      </c>
      <c r="F7" s="217"/>
      <c r="G7" s="218"/>
      <c r="H7" s="73"/>
      <c r="I7" s="71">
        <f>A22+1</f>
        <v>45368</v>
      </c>
      <c r="J7" s="99">
        <f aca="true" t="shared" si="0" ref="J7:J21">I7</f>
        <v>45368</v>
      </c>
      <c r="K7" s="40"/>
      <c r="L7" s="41"/>
      <c r="M7" s="36"/>
      <c r="N7" s="142"/>
      <c r="O7" s="127"/>
      <c r="Q7" s="96">
        <v>0.3541666666666667</v>
      </c>
      <c r="R7" s="96">
        <v>0.75</v>
      </c>
    </row>
    <row r="8" spans="1:17" ht="30" customHeight="1">
      <c r="A8" s="71">
        <f aca="true" t="shared" si="1" ref="A8:A22">A7+1</f>
        <v>45353</v>
      </c>
      <c r="B8" s="99">
        <f aca="true" t="shared" si="2" ref="B8:B22">A8</f>
        <v>45353</v>
      </c>
      <c r="C8" s="35"/>
      <c r="D8" s="36"/>
      <c r="E8" s="36"/>
      <c r="F8" s="142"/>
      <c r="G8" s="127"/>
      <c r="H8" s="75"/>
      <c r="I8" s="72">
        <f>I7+1</f>
        <v>45369</v>
      </c>
      <c r="J8" s="103">
        <f t="shared" si="0"/>
        <v>45369</v>
      </c>
      <c r="K8" s="59">
        <v>0.3541666666666667</v>
      </c>
      <c r="L8" s="60">
        <v>0.75</v>
      </c>
      <c r="M8" s="60">
        <v>0.3958333333333333</v>
      </c>
      <c r="N8" s="189"/>
      <c r="O8" s="190"/>
      <c r="Q8" s="9" t="s">
        <v>56</v>
      </c>
    </row>
    <row r="9" spans="1:15" ht="30" customHeight="1">
      <c r="A9" s="71">
        <f t="shared" si="1"/>
        <v>45354</v>
      </c>
      <c r="B9" s="99">
        <f t="shared" si="2"/>
        <v>45354</v>
      </c>
      <c r="C9" s="35"/>
      <c r="D9" s="36"/>
      <c r="E9" s="36"/>
      <c r="F9" s="142"/>
      <c r="G9" s="127"/>
      <c r="H9" s="75"/>
      <c r="I9" s="72">
        <f aca="true" t="shared" si="3" ref="I9:I21">I8+1</f>
        <v>45370</v>
      </c>
      <c r="J9" s="103">
        <f t="shared" si="0"/>
        <v>45370</v>
      </c>
      <c r="K9" s="59">
        <v>0.3541666666666667</v>
      </c>
      <c r="L9" s="60">
        <v>0.75</v>
      </c>
      <c r="M9" s="60">
        <v>0.3958333333333333</v>
      </c>
      <c r="N9" s="189"/>
      <c r="O9" s="190"/>
    </row>
    <row r="10" spans="1:15" ht="30" customHeight="1">
      <c r="A10" s="72">
        <f t="shared" si="1"/>
        <v>45355</v>
      </c>
      <c r="B10" s="103">
        <f>A10</f>
        <v>45355</v>
      </c>
      <c r="C10" s="59">
        <f aca="true" t="shared" si="4" ref="C10:C21">+$Q$7</f>
        <v>0.3541666666666667</v>
      </c>
      <c r="D10" s="60">
        <f aca="true" t="shared" si="5" ref="D10:D21">+$R$7</f>
        <v>0.75</v>
      </c>
      <c r="E10" s="60">
        <f>IF(C10="","",D10-C10)</f>
        <v>0.3958333333333333</v>
      </c>
      <c r="F10" s="189"/>
      <c r="G10" s="190"/>
      <c r="H10" s="76"/>
      <c r="I10" s="71">
        <f t="shared" si="3"/>
        <v>45371</v>
      </c>
      <c r="J10" s="99">
        <f t="shared" si="0"/>
        <v>45371</v>
      </c>
      <c r="K10" s="35"/>
      <c r="L10" s="36"/>
      <c r="M10" s="36"/>
      <c r="N10" s="222"/>
      <c r="O10" s="137"/>
    </row>
    <row r="11" spans="1:15" ht="30" customHeight="1">
      <c r="A11" s="72">
        <f t="shared" si="1"/>
        <v>45356</v>
      </c>
      <c r="B11" s="103">
        <f t="shared" si="2"/>
        <v>45356</v>
      </c>
      <c r="C11" s="59">
        <f t="shared" si="4"/>
        <v>0.3541666666666667</v>
      </c>
      <c r="D11" s="60">
        <f t="shared" si="5"/>
        <v>0.75</v>
      </c>
      <c r="E11" s="60">
        <f>IF(C11="","",D11-C11)</f>
        <v>0.3958333333333333</v>
      </c>
      <c r="F11" s="201"/>
      <c r="G11" s="186"/>
      <c r="H11" s="73"/>
      <c r="I11" s="72">
        <f t="shared" si="3"/>
        <v>45372</v>
      </c>
      <c r="J11" s="103">
        <f>I11</f>
        <v>45372</v>
      </c>
      <c r="K11" s="59">
        <v>0.3541666666666667</v>
      </c>
      <c r="L11" s="60">
        <v>0.75</v>
      </c>
      <c r="M11" s="60">
        <v>0.3958333333333333</v>
      </c>
      <c r="N11" s="201"/>
      <c r="O11" s="186"/>
    </row>
    <row r="12" spans="1:15" ht="30" customHeight="1">
      <c r="A12" s="72">
        <f t="shared" si="1"/>
        <v>45357</v>
      </c>
      <c r="B12" s="103">
        <f>A12</f>
        <v>45357</v>
      </c>
      <c r="C12" s="59">
        <f t="shared" si="4"/>
        <v>0.3541666666666667</v>
      </c>
      <c r="D12" s="60">
        <f t="shared" si="5"/>
        <v>0.75</v>
      </c>
      <c r="E12" s="60">
        <f>IF(C12="","",D12-C12)</f>
        <v>0.3958333333333333</v>
      </c>
      <c r="F12" s="201"/>
      <c r="G12" s="186"/>
      <c r="H12" s="73"/>
      <c r="I12" s="72">
        <f t="shared" si="3"/>
        <v>45373</v>
      </c>
      <c r="J12" s="103">
        <f t="shared" si="0"/>
        <v>45373</v>
      </c>
      <c r="K12" s="59">
        <f>+$Q$7</f>
        <v>0.3541666666666667</v>
      </c>
      <c r="L12" s="60">
        <f>+$R$7</f>
        <v>0.75</v>
      </c>
      <c r="M12" s="60">
        <f>IF(K12="","",L12-K12)</f>
        <v>0.3958333333333333</v>
      </c>
      <c r="N12" s="189"/>
      <c r="O12" s="190"/>
    </row>
    <row r="13" spans="1:15" ht="30" customHeight="1">
      <c r="A13" s="72">
        <f t="shared" si="1"/>
        <v>45358</v>
      </c>
      <c r="B13" s="103">
        <f t="shared" si="2"/>
        <v>45358</v>
      </c>
      <c r="C13" s="59">
        <f t="shared" si="4"/>
        <v>0.3541666666666667</v>
      </c>
      <c r="D13" s="60">
        <f t="shared" si="5"/>
        <v>0.75</v>
      </c>
      <c r="E13" s="60">
        <f aca="true" t="shared" si="6" ref="E13:E21">IF(C13="","",D13-C13)</f>
        <v>0.3958333333333333</v>
      </c>
      <c r="F13" s="189"/>
      <c r="G13" s="190"/>
      <c r="H13" s="73"/>
      <c r="I13" s="71">
        <f t="shared" si="3"/>
        <v>45374</v>
      </c>
      <c r="J13" s="99">
        <f t="shared" si="0"/>
        <v>45374</v>
      </c>
      <c r="K13" s="35"/>
      <c r="L13" s="36"/>
      <c r="M13" s="36"/>
      <c r="N13" s="142"/>
      <c r="O13" s="127"/>
    </row>
    <row r="14" spans="1:15" ht="30" customHeight="1">
      <c r="A14" s="72">
        <f t="shared" si="1"/>
        <v>45359</v>
      </c>
      <c r="B14" s="105">
        <f t="shared" si="2"/>
        <v>45359</v>
      </c>
      <c r="C14" s="59">
        <f t="shared" si="4"/>
        <v>0.3541666666666667</v>
      </c>
      <c r="D14" s="60">
        <f t="shared" si="5"/>
        <v>0.75</v>
      </c>
      <c r="E14" s="60">
        <f t="shared" si="6"/>
        <v>0.3958333333333333</v>
      </c>
      <c r="F14" s="214"/>
      <c r="G14" s="183"/>
      <c r="H14" s="77"/>
      <c r="I14" s="71">
        <f t="shared" si="3"/>
        <v>45375</v>
      </c>
      <c r="J14" s="99">
        <f t="shared" si="0"/>
        <v>45375</v>
      </c>
      <c r="K14" s="35"/>
      <c r="L14" s="36"/>
      <c r="M14" s="36"/>
      <c r="N14" s="142"/>
      <c r="O14" s="127"/>
    </row>
    <row r="15" spans="1:15" ht="30" customHeight="1">
      <c r="A15" s="71">
        <f t="shared" si="1"/>
        <v>45360</v>
      </c>
      <c r="B15" s="99">
        <f t="shared" si="2"/>
        <v>45360</v>
      </c>
      <c r="C15" s="35"/>
      <c r="D15" s="36"/>
      <c r="E15" s="36"/>
      <c r="F15" s="142"/>
      <c r="G15" s="127"/>
      <c r="H15" s="75"/>
      <c r="I15" s="72">
        <f t="shared" si="3"/>
        <v>45376</v>
      </c>
      <c r="J15" s="103">
        <f t="shared" si="0"/>
        <v>45376</v>
      </c>
      <c r="K15" s="59">
        <v>0.3541666666666667</v>
      </c>
      <c r="L15" s="60">
        <v>0.75</v>
      </c>
      <c r="M15" s="60">
        <v>0.3958333333333333</v>
      </c>
      <c r="N15" s="189"/>
      <c r="O15" s="190"/>
    </row>
    <row r="16" spans="1:15" ht="30" customHeight="1">
      <c r="A16" s="71">
        <f t="shared" si="1"/>
        <v>45361</v>
      </c>
      <c r="B16" s="99">
        <f t="shared" si="2"/>
        <v>45361</v>
      </c>
      <c r="C16" s="35"/>
      <c r="D16" s="36"/>
      <c r="E16" s="36"/>
      <c r="F16" s="142"/>
      <c r="G16" s="127"/>
      <c r="H16" s="75"/>
      <c r="I16" s="72">
        <f t="shared" si="3"/>
        <v>45377</v>
      </c>
      <c r="J16" s="103">
        <f t="shared" si="0"/>
        <v>45377</v>
      </c>
      <c r="K16" s="59">
        <v>0.3541666666666667</v>
      </c>
      <c r="L16" s="60">
        <v>0.75</v>
      </c>
      <c r="M16" s="60">
        <v>0.3958333333333333</v>
      </c>
      <c r="N16" s="189"/>
      <c r="O16" s="190"/>
    </row>
    <row r="17" spans="1:15" ht="30" customHeight="1">
      <c r="A17" s="72">
        <f t="shared" si="1"/>
        <v>45362</v>
      </c>
      <c r="B17" s="103">
        <f>A17</f>
        <v>45362</v>
      </c>
      <c r="C17" s="59">
        <f t="shared" si="4"/>
        <v>0.3541666666666667</v>
      </c>
      <c r="D17" s="60">
        <f t="shared" si="5"/>
        <v>0.75</v>
      </c>
      <c r="E17" s="60">
        <f>IF(C17="","",D17-C17)</f>
        <v>0.3958333333333333</v>
      </c>
      <c r="F17" s="189"/>
      <c r="G17" s="190"/>
      <c r="H17" s="75"/>
      <c r="I17" s="72">
        <f t="shared" si="3"/>
        <v>45378</v>
      </c>
      <c r="J17" s="103">
        <f t="shared" si="0"/>
        <v>45378</v>
      </c>
      <c r="K17" s="59">
        <f>+$Q$7</f>
        <v>0.3541666666666667</v>
      </c>
      <c r="L17" s="60">
        <f>+$R$7</f>
        <v>0.75</v>
      </c>
      <c r="M17" s="60">
        <f>IF(K17="","",L17-K17)</f>
        <v>0.3958333333333333</v>
      </c>
      <c r="N17" s="201"/>
      <c r="O17" s="186"/>
    </row>
    <row r="18" spans="1:15" ht="30" customHeight="1">
      <c r="A18" s="72">
        <f t="shared" si="1"/>
        <v>45363</v>
      </c>
      <c r="B18" s="103">
        <f t="shared" si="2"/>
        <v>45363</v>
      </c>
      <c r="C18" s="59">
        <v>0.3541666666666667</v>
      </c>
      <c r="D18" s="60">
        <v>0.75</v>
      </c>
      <c r="E18" s="60">
        <v>0.3958333333333333</v>
      </c>
      <c r="F18" s="189"/>
      <c r="G18" s="190"/>
      <c r="H18" s="75"/>
      <c r="I18" s="72">
        <f t="shared" si="3"/>
        <v>45379</v>
      </c>
      <c r="J18" s="103">
        <f t="shared" si="0"/>
        <v>45379</v>
      </c>
      <c r="K18" s="59">
        <f>+$Q$7</f>
        <v>0.3541666666666667</v>
      </c>
      <c r="L18" s="60">
        <f>+$R$7</f>
        <v>0.75</v>
      </c>
      <c r="M18" s="60">
        <f>IF(K18="","",L18-K18)</f>
        <v>0.3958333333333333</v>
      </c>
      <c r="N18" s="189"/>
      <c r="O18" s="190"/>
    </row>
    <row r="19" spans="1:15" ht="30" customHeight="1">
      <c r="A19" s="72">
        <f t="shared" si="1"/>
        <v>45364</v>
      </c>
      <c r="B19" s="103">
        <f>A19</f>
        <v>45364</v>
      </c>
      <c r="C19" s="59">
        <f t="shared" si="4"/>
        <v>0.3541666666666667</v>
      </c>
      <c r="D19" s="60">
        <f t="shared" si="5"/>
        <v>0.75</v>
      </c>
      <c r="E19" s="60">
        <f>IF(C19="","",D19-C19)</f>
        <v>0.3958333333333333</v>
      </c>
      <c r="F19" s="201"/>
      <c r="G19" s="186"/>
      <c r="H19" s="75"/>
      <c r="I19" s="72">
        <f t="shared" si="3"/>
        <v>45380</v>
      </c>
      <c r="J19" s="103">
        <f t="shared" si="0"/>
        <v>45380</v>
      </c>
      <c r="K19" s="59">
        <f>+$Q$7</f>
        <v>0.3541666666666667</v>
      </c>
      <c r="L19" s="60">
        <f>+$R$7</f>
        <v>0.75</v>
      </c>
      <c r="M19" s="60">
        <f>IF(K19="","",L19-K19)</f>
        <v>0.3958333333333333</v>
      </c>
      <c r="N19" s="189"/>
      <c r="O19" s="190"/>
    </row>
    <row r="20" spans="1:15" ht="30" customHeight="1">
      <c r="A20" s="72">
        <f t="shared" si="1"/>
        <v>45365</v>
      </c>
      <c r="B20" s="103">
        <f t="shared" si="2"/>
        <v>45365</v>
      </c>
      <c r="C20" s="59">
        <f t="shared" si="4"/>
        <v>0.3541666666666667</v>
      </c>
      <c r="D20" s="60">
        <f t="shared" si="5"/>
        <v>0.75</v>
      </c>
      <c r="E20" s="60">
        <f t="shared" si="6"/>
        <v>0.3958333333333333</v>
      </c>
      <c r="F20" s="189"/>
      <c r="G20" s="190"/>
      <c r="H20" s="76"/>
      <c r="I20" s="71">
        <f t="shared" si="3"/>
        <v>45381</v>
      </c>
      <c r="J20" s="99">
        <f t="shared" si="0"/>
        <v>45381</v>
      </c>
      <c r="K20" s="35"/>
      <c r="L20" s="36"/>
      <c r="M20" s="36"/>
      <c r="N20" s="142"/>
      <c r="O20" s="127"/>
    </row>
    <row r="21" spans="1:15" ht="30" customHeight="1" thickBot="1">
      <c r="A21" s="72">
        <f t="shared" si="1"/>
        <v>45366</v>
      </c>
      <c r="B21" s="103">
        <f t="shared" si="2"/>
        <v>45366</v>
      </c>
      <c r="C21" s="59">
        <f t="shared" si="4"/>
        <v>0.3541666666666667</v>
      </c>
      <c r="D21" s="60">
        <f t="shared" si="5"/>
        <v>0.75</v>
      </c>
      <c r="E21" s="60">
        <f t="shared" si="6"/>
        <v>0.3958333333333333</v>
      </c>
      <c r="F21" s="189"/>
      <c r="G21" s="190"/>
      <c r="H21" s="76"/>
      <c r="I21" s="71">
        <f t="shared" si="3"/>
        <v>45382</v>
      </c>
      <c r="J21" s="99">
        <f t="shared" si="0"/>
        <v>45382</v>
      </c>
      <c r="K21" s="35"/>
      <c r="L21" s="36"/>
      <c r="M21" s="36"/>
      <c r="N21" s="142"/>
      <c r="O21" s="127"/>
    </row>
    <row r="22" spans="1:15" ht="30" customHeight="1" thickBot="1">
      <c r="A22" s="84">
        <f t="shared" si="1"/>
        <v>45367</v>
      </c>
      <c r="B22" s="106">
        <f t="shared" si="2"/>
        <v>45367</v>
      </c>
      <c r="C22" s="90"/>
      <c r="D22" s="91"/>
      <c r="E22" s="91"/>
      <c r="F22" s="205"/>
      <c r="G22" s="206"/>
      <c r="H22" s="75"/>
      <c r="I22" s="171" t="s">
        <v>49</v>
      </c>
      <c r="J22" s="169"/>
      <c r="K22" s="169"/>
      <c r="L22" s="169"/>
      <c r="M22" s="81">
        <f>SUM(E7:E22,M7:M21)</f>
        <v>7.916666666666664</v>
      </c>
      <c r="N22" s="82"/>
      <c r="O22" s="83"/>
    </row>
    <row r="23" spans="1:14" ht="6" customHeight="1">
      <c r="A23" s="6"/>
      <c r="D23" s="6"/>
      <c r="E23" s="6"/>
      <c r="F23" s="20"/>
      <c r="G23" s="21"/>
      <c r="H23" s="21"/>
      <c r="I23" s="155"/>
      <c r="J23" s="155"/>
      <c r="K23" s="21"/>
      <c r="L23" s="21"/>
      <c r="M23" s="21"/>
      <c r="N23" s="21"/>
    </row>
    <row r="24" spans="1:14" ht="21.75" customHeight="1" thickBot="1">
      <c r="A24" s="6"/>
      <c r="D24" s="6"/>
      <c r="E24" s="6"/>
      <c r="F24" s="20"/>
      <c r="G24" s="21"/>
      <c r="H24" s="21"/>
      <c r="I24" s="165"/>
      <c r="J24" s="165"/>
      <c r="K24" s="165"/>
      <c r="L24" s="165"/>
      <c r="M24" s="21"/>
      <c r="N24" s="21"/>
    </row>
    <row r="25" spans="1:14" ht="22.5" customHeight="1" thickBot="1">
      <c r="A25" s="6"/>
      <c r="D25" s="6"/>
      <c r="E25" s="6"/>
      <c r="F25" s="20"/>
      <c r="G25" s="21"/>
      <c r="H25" s="21"/>
      <c r="I25" s="168" t="s">
        <v>46</v>
      </c>
      <c r="J25" s="169"/>
      <c r="K25" s="169"/>
      <c r="L25" s="170"/>
      <c r="M25" s="52" t="str">
        <f>IF(M22&gt;Sheet1!A2*Sheet1!C13+Sheet1!A5,"Required","Not required")</f>
        <v>Not required</v>
      </c>
      <c r="N25" s="21"/>
    </row>
    <row r="26" spans="1:14" ht="22.5" customHeight="1">
      <c r="A26" s="6"/>
      <c r="D26" s="6"/>
      <c r="E26" s="6"/>
      <c r="F26" s="20"/>
      <c r="G26" s="21"/>
      <c r="H26" s="21"/>
      <c r="I26" s="51"/>
      <c r="J26" s="51"/>
      <c r="K26" s="51"/>
      <c r="L26" s="51"/>
      <c r="M26" s="55"/>
      <c r="N26" s="21"/>
    </row>
    <row r="27" spans="1:16" s="22" customFormat="1" ht="38.25" customHeight="1">
      <c r="A27" s="166" t="s">
        <v>47</v>
      </c>
      <c r="B27" s="166"/>
      <c r="C27" s="166"/>
      <c r="D27" s="166"/>
      <c r="E27" s="166"/>
      <c r="F27" s="166"/>
      <c r="G27" s="166"/>
      <c r="H27" s="166"/>
      <c r="I27" s="166"/>
      <c r="J27" s="166"/>
      <c r="K27" s="166"/>
      <c r="L27" s="166"/>
      <c r="M27" s="166"/>
      <c r="N27" s="166"/>
      <c r="O27" s="166"/>
      <c r="P27" s="26"/>
    </row>
    <row r="28" spans="1:16" s="22" customFormat="1" ht="29.25" customHeight="1">
      <c r="A28" s="158" t="s">
        <v>48</v>
      </c>
      <c r="B28" s="158"/>
      <c r="C28" s="158"/>
      <c r="D28" s="158"/>
      <c r="E28" s="158"/>
      <c r="F28" s="158"/>
      <c r="G28" s="158"/>
      <c r="H28" s="158"/>
      <c r="I28" s="158"/>
      <c r="J28" s="158"/>
      <c r="K28" s="158"/>
      <c r="L28" s="158"/>
      <c r="M28" s="158"/>
      <c r="N28" s="158"/>
      <c r="O28" s="158"/>
      <c r="P28" s="26"/>
    </row>
    <row r="29" spans="1:16" s="22" customFormat="1" ht="22.5" customHeight="1">
      <c r="A29" s="158" t="s">
        <v>50</v>
      </c>
      <c r="B29" s="159"/>
      <c r="C29" s="159"/>
      <c r="D29" s="159"/>
      <c r="E29" s="159"/>
      <c r="F29" s="159"/>
      <c r="G29" s="159"/>
      <c r="H29" s="159"/>
      <c r="I29" s="159"/>
      <c r="J29" s="159"/>
      <c r="K29" s="159"/>
      <c r="L29" s="159"/>
      <c r="M29" s="159"/>
      <c r="N29" s="159"/>
      <c r="O29" s="159"/>
      <c r="P29" s="25"/>
    </row>
    <row r="30" spans="1:16" s="22" customFormat="1" ht="29.25" customHeight="1">
      <c r="A30" s="166" t="s">
        <v>51</v>
      </c>
      <c r="B30" s="167"/>
      <c r="C30" s="167"/>
      <c r="D30" s="167"/>
      <c r="E30" s="167"/>
      <c r="F30" s="167"/>
      <c r="G30" s="167"/>
      <c r="H30" s="167"/>
      <c r="I30" s="167"/>
      <c r="J30" s="167"/>
      <c r="K30" s="167"/>
      <c r="L30" s="167"/>
      <c r="M30" s="167"/>
      <c r="N30" s="167"/>
      <c r="O30" s="167"/>
      <c r="P30" s="23"/>
    </row>
    <row r="31" spans="1:16" s="56" customFormat="1" ht="44.25" customHeight="1">
      <c r="A31" s="158" t="s">
        <v>52</v>
      </c>
      <c r="B31" s="158"/>
      <c r="C31" s="158"/>
      <c r="D31" s="158"/>
      <c r="E31" s="158"/>
      <c r="F31" s="158"/>
      <c r="G31" s="158"/>
      <c r="H31" s="158"/>
      <c r="I31" s="158"/>
      <c r="J31" s="158"/>
      <c r="K31" s="158"/>
      <c r="L31" s="158"/>
      <c r="M31" s="158"/>
      <c r="N31" s="158"/>
      <c r="O31" s="158"/>
      <c r="P31" s="57"/>
    </row>
    <row r="32" spans="1:16" s="22" customFormat="1" ht="22.5" customHeight="1">
      <c r="A32" s="166" t="s">
        <v>53</v>
      </c>
      <c r="B32" s="167"/>
      <c r="C32" s="167"/>
      <c r="D32" s="167"/>
      <c r="E32" s="167"/>
      <c r="F32" s="167"/>
      <c r="G32" s="167"/>
      <c r="H32" s="167"/>
      <c r="I32" s="167"/>
      <c r="J32" s="167"/>
      <c r="K32" s="167"/>
      <c r="L32" s="167"/>
      <c r="M32" s="167"/>
      <c r="N32" s="167"/>
      <c r="O32" s="167"/>
      <c r="P32" s="23"/>
    </row>
    <row r="33" spans="1:16" s="22" customFormat="1" ht="29.25" customHeight="1">
      <c r="A33" s="158" t="s">
        <v>54</v>
      </c>
      <c r="B33" s="167"/>
      <c r="C33" s="167"/>
      <c r="D33" s="167"/>
      <c r="E33" s="167"/>
      <c r="F33" s="167"/>
      <c r="G33" s="167"/>
      <c r="H33" s="167"/>
      <c r="I33" s="167"/>
      <c r="J33" s="167"/>
      <c r="K33" s="167"/>
      <c r="L33" s="167"/>
      <c r="M33" s="167"/>
      <c r="N33" s="167"/>
      <c r="O33" s="167"/>
      <c r="P33" s="23"/>
    </row>
  </sheetData>
  <sheetProtection/>
  <mergeCells count="58">
    <mergeCell ref="A1:O1"/>
    <mergeCell ref="A2:B2"/>
    <mergeCell ref="D2:G2"/>
    <mergeCell ref="K2:O2"/>
    <mergeCell ref="A3:B3"/>
    <mergeCell ref="M3:O3"/>
    <mergeCell ref="A5:A6"/>
    <mergeCell ref="B5:B6"/>
    <mergeCell ref="C5:D5"/>
    <mergeCell ref="E5:E6"/>
    <mergeCell ref="F5:G6"/>
    <mergeCell ref="I5:I6"/>
    <mergeCell ref="J5:J6"/>
    <mergeCell ref="K5:L5"/>
    <mergeCell ref="M5:M6"/>
    <mergeCell ref="N5:O6"/>
    <mergeCell ref="F7:G7"/>
    <mergeCell ref="N7:O7"/>
    <mergeCell ref="F8:G8"/>
    <mergeCell ref="N8:O8"/>
    <mergeCell ref="F9:G9"/>
    <mergeCell ref="N9:O9"/>
    <mergeCell ref="F10:G10"/>
    <mergeCell ref="N10:O10"/>
    <mergeCell ref="F11:G11"/>
    <mergeCell ref="N11:O11"/>
    <mergeCell ref="F12:G12"/>
    <mergeCell ref="N12:O12"/>
    <mergeCell ref="F13:G13"/>
    <mergeCell ref="N13:O13"/>
    <mergeCell ref="F14:G14"/>
    <mergeCell ref="N14:O14"/>
    <mergeCell ref="F15:G15"/>
    <mergeCell ref="N15:O15"/>
    <mergeCell ref="F16:G16"/>
    <mergeCell ref="N16:O16"/>
    <mergeCell ref="F17:G17"/>
    <mergeCell ref="N17:O17"/>
    <mergeCell ref="F18:G18"/>
    <mergeCell ref="N18:O18"/>
    <mergeCell ref="F19:G19"/>
    <mergeCell ref="N19:O19"/>
    <mergeCell ref="F20:G20"/>
    <mergeCell ref="N20:O20"/>
    <mergeCell ref="F21:G21"/>
    <mergeCell ref="N21:O21"/>
    <mergeCell ref="F22:G22"/>
    <mergeCell ref="I22:L22"/>
    <mergeCell ref="A30:O30"/>
    <mergeCell ref="A31:O31"/>
    <mergeCell ref="A32:O32"/>
    <mergeCell ref="A33:O33"/>
    <mergeCell ref="I23:J23"/>
    <mergeCell ref="I24:L24"/>
    <mergeCell ref="I25:L25"/>
    <mergeCell ref="A27:O27"/>
    <mergeCell ref="A28:O28"/>
    <mergeCell ref="A29:O29"/>
  </mergeCells>
  <printOptions horizontalCentered="1" verticalCentered="1"/>
  <pageMargins left="0.7874015748031497" right="0.3937007874015748" top="0.31496062992125984" bottom="0.31496062992125984" header="0.5905511811023623" footer="0.1968503937007874"/>
  <pageSetup horizontalDpi="600" verticalDpi="600" orientation="portrait" paperSize="9" scale="79" r:id="rId2"/>
  <drawing r:id="rId1"/>
</worksheet>
</file>

<file path=xl/worksheets/sheet14.xml><?xml version="1.0" encoding="utf-8"?>
<worksheet xmlns="http://schemas.openxmlformats.org/spreadsheetml/2006/main" xmlns:r="http://schemas.openxmlformats.org/officeDocument/2006/relationships">
  <dimension ref="A1:BD47"/>
  <sheetViews>
    <sheetView zoomScalePageLayoutView="0" workbookViewId="0" topLeftCell="A1">
      <pane xSplit="7" topLeftCell="H1" activePane="topRight" state="frozen"/>
      <selection pane="topLeft" activeCell="A1" sqref="A1"/>
      <selection pane="topRight" activeCell="H1" sqref="H1"/>
    </sheetView>
  </sheetViews>
  <sheetFormatPr defaultColWidth="9.00390625" defaultRowHeight="13.5"/>
  <cols>
    <col min="1" max="1" width="11.875" style="0" customWidth="1"/>
    <col min="3" max="3" width="10.50390625" style="0" bestFit="1" customWidth="1"/>
    <col min="5" max="5" width="11.625" style="0" bestFit="1" customWidth="1"/>
    <col min="7" max="7" width="9.00390625" style="0" customWidth="1"/>
    <col min="8" max="8" width="10.50390625" style="0" bestFit="1" customWidth="1"/>
    <col min="9" max="9" width="5.25390625" style="0" bestFit="1" customWidth="1"/>
    <col min="10" max="10" width="10.50390625" style="0" bestFit="1" customWidth="1"/>
    <col min="11" max="11" width="5.25390625" style="0" bestFit="1" customWidth="1"/>
    <col min="12" max="12" width="10.50390625" style="0" bestFit="1" customWidth="1"/>
    <col min="13" max="13" width="5.25390625" style="0" bestFit="1" customWidth="1"/>
    <col min="14" max="14" width="10.50390625" style="0" bestFit="1" customWidth="1"/>
    <col min="15" max="15" width="5.25390625" style="0" bestFit="1" customWidth="1"/>
    <col min="16" max="16" width="10.50390625" style="0" bestFit="1" customWidth="1"/>
    <col min="17" max="17" width="5.25390625" style="0" bestFit="1" customWidth="1"/>
    <col min="18" max="18" width="10.50390625" style="0" bestFit="1" customWidth="1"/>
    <col min="19" max="19" width="5.25390625" style="0" bestFit="1" customWidth="1"/>
    <col min="20" max="20" width="10.50390625" style="0" bestFit="1" customWidth="1"/>
    <col min="21" max="21" width="5.25390625" style="0" bestFit="1" customWidth="1"/>
    <col min="22" max="22" width="10.50390625" style="0" bestFit="1" customWidth="1"/>
    <col min="23" max="23" width="5.25390625" style="0" bestFit="1" customWidth="1"/>
    <col min="24" max="24" width="10.50390625" style="0" bestFit="1" customWidth="1"/>
    <col min="25" max="25" width="5.25390625" style="0" bestFit="1" customWidth="1"/>
    <col min="26" max="26" width="10.50390625" style="0" bestFit="1" customWidth="1"/>
    <col min="27" max="27" width="5.25390625" style="0" bestFit="1" customWidth="1"/>
    <col min="28" max="28" width="10.50390625" style="0" bestFit="1" customWidth="1"/>
    <col min="29" max="29" width="5.25390625" style="0" bestFit="1" customWidth="1"/>
    <col min="30" max="30" width="10.50390625" style="0" bestFit="1" customWidth="1"/>
    <col min="31" max="31" width="5.25390625" style="0" bestFit="1" customWidth="1"/>
    <col min="32" max="32" width="11.625" style="0" bestFit="1" customWidth="1"/>
    <col min="33" max="33" width="5.25390625" style="0" bestFit="1" customWidth="1"/>
    <col min="34" max="34" width="11.625" style="0" bestFit="1" customWidth="1"/>
    <col min="35" max="35" width="5.25390625" style="0" bestFit="1" customWidth="1"/>
    <col min="36" max="36" width="11.625" style="0" bestFit="1" customWidth="1"/>
    <col min="37" max="37" width="5.25390625" style="0" bestFit="1" customWidth="1"/>
    <col min="38" max="38" width="11.625" style="0" bestFit="1" customWidth="1"/>
    <col min="39" max="39" width="5.25390625" style="0" bestFit="1" customWidth="1"/>
    <col min="40" max="40" width="11.625" style="0" bestFit="1" customWidth="1"/>
    <col min="41" max="41" width="5.25390625" style="0" bestFit="1" customWidth="1"/>
    <col min="42" max="42" width="11.625" style="0" bestFit="1" customWidth="1"/>
    <col min="43" max="43" width="5.25390625" style="0" bestFit="1" customWidth="1"/>
    <col min="44" max="44" width="10.50390625" style="0" bestFit="1" customWidth="1"/>
    <col min="45" max="45" width="5.25390625" style="0" bestFit="1" customWidth="1"/>
    <col min="46" max="46" width="10.50390625" style="0" bestFit="1" customWidth="1"/>
    <col min="47" max="47" width="5.25390625" style="0" bestFit="1" customWidth="1"/>
    <col min="48" max="48" width="10.50390625" style="0" bestFit="1" customWidth="1"/>
    <col min="49" max="49" width="5.25390625" style="0" bestFit="1" customWidth="1"/>
    <col min="50" max="50" width="10.50390625" style="0" bestFit="1" customWidth="1"/>
    <col min="51" max="51" width="5.25390625" style="0" bestFit="1" customWidth="1"/>
    <col min="52" max="52" width="10.50390625" style="0" bestFit="1" customWidth="1"/>
    <col min="53" max="53" width="5.25390625" style="0" bestFit="1" customWidth="1"/>
    <col min="54" max="54" width="10.50390625" style="0" bestFit="1" customWidth="1"/>
    <col min="55" max="55" width="5.25390625" style="0" bestFit="1" customWidth="1"/>
  </cols>
  <sheetData>
    <row r="1" spans="1:56" ht="13.5">
      <c r="A1" t="s">
        <v>13</v>
      </c>
      <c r="B1" s="228" t="s">
        <v>0</v>
      </c>
      <c r="C1" s="228"/>
      <c r="E1" s="66" t="s">
        <v>30</v>
      </c>
      <c r="H1" s="66">
        <v>45017</v>
      </c>
      <c r="I1" t="str">
        <f>IF(H1="","",IF(OR(WEEKDAY(H1)=1,WEEKDAY(H1)=7,COUNTIF($E:$E,H1)=1),"休日",""))</f>
        <v>休日</v>
      </c>
      <c r="J1" s="66">
        <f>H16+1</f>
        <v>45033</v>
      </c>
      <c r="K1">
        <f>IF(J1="","",IF(OR(WEEKDAY(J1)=1,WEEKDAY(J1)=7,COUNTIF($E:$E,J1)=1),"休日",""))</f>
      </c>
      <c r="L1" s="66">
        <f>MAX(J:J)+1</f>
        <v>45047</v>
      </c>
      <c r="M1">
        <f>IF(L1="","",IF(OR(WEEKDAY(L1)=1,WEEKDAY(L1)=7,COUNTIF($E:$E,L1)=1),"休日",""))</f>
      </c>
      <c r="N1" s="66">
        <f>L16+1</f>
        <v>45063</v>
      </c>
      <c r="O1">
        <f>IF(N1="","",IF(OR(WEEKDAY(N1)=1,WEEKDAY(N1)=7,COUNTIF($E:$E,N1)=1),"休日",""))</f>
      </c>
      <c r="P1" s="66">
        <f>MAX(N:N)+1</f>
        <v>45078</v>
      </c>
      <c r="Q1">
        <f>IF(P1="","",IF(OR(WEEKDAY(P1)=1,WEEKDAY(P1)=7,COUNTIF($E:$E,P1)=1),"休日",""))</f>
      </c>
      <c r="R1" s="66">
        <f>P16+1</f>
        <v>45094</v>
      </c>
      <c r="S1" t="str">
        <f>IF(R1="","",IF(OR(WEEKDAY(R1)=1,WEEKDAY(R1)=7,COUNTIF($E:$E,R1)=1),"休日",""))</f>
        <v>休日</v>
      </c>
      <c r="T1" s="66">
        <f>MAX(R:R)+1</f>
        <v>45108</v>
      </c>
      <c r="U1" t="str">
        <f>IF(T1="","",IF(OR(WEEKDAY(T1)=1,WEEKDAY(T1)=7,COUNTIF($E:$E,T1)=1),"休日",""))</f>
        <v>休日</v>
      </c>
      <c r="V1" s="66">
        <f>T16+1</f>
        <v>45124</v>
      </c>
      <c r="W1" t="str">
        <f>IF(V1="","",IF(OR(WEEKDAY(V1)=1,WEEKDAY(V1)=7,COUNTIF($E:$E,V1)=1),"休日",""))</f>
        <v>休日</v>
      </c>
      <c r="X1" s="66">
        <f>MAX(V:V)+1</f>
        <v>45139</v>
      </c>
      <c r="Y1">
        <f>IF(X1="","",IF(OR(WEEKDAY(X1)=1,WEEKDAY(X1)=7,COUNTIF($E:$E,X1)=1),"休日",""))</f>
      </c>
      <c r="Z1" s="66">
        <f>X16+1</f>
        <v>45155</v>
      </c>
      <c r="AA1">
        <f>IF(Z1="","",IF(OR(WEEKDAY(Z1)=1,WEEKDAY(Z1)=7,COUNTIF($E:$E,Z1)=1),"休日",""))</f>
      </c>
      <c r="AB1" s="66">
        <f>MAX(Z:Z)+1</f>
        <v>45170</v>
      </c>
      <c r="AC1">
        <f>IF(AB1="","",IF(OR(WEEKDAY(AB1)=1,WEEKDAY(AB1)=7,COUNTIF($E:$E,AB1)=1),"休日",""))</f>
      </c>
      <c r="AD1" s="66">
        <f>AB16+1</f>
        <v>45186</v>
      </c>
      <c r="AE1" t="str">
        <f>IF(AD1="","",IF(OR(WEEKDAY(AD1)=1,WEEKDAY(AD1)=7,COUNTIF($E:$E,AD1)=1),"休日",""))</f>
        <v>休日</v>
      </c>
      <c r="AF1" s="66">
        <f>MAX(AD:AD)+1</f>
        <v>45200</v>
      </c>
      <c r="AG1" t="str">
        <f>IF(AF1="","",IF(OR(WEEKDAY(AF1)=1,WEEKDAY(AF1)=7,COUNTIF($E:$E,AF1)=1),"休日",""))</f>
        <v>休日</v>
      </c>
      <c r="AH1" s="66">
        <f>AF16+1</f>
        <v>45216</v>
      </c>
      <c r="AI1">
        <f>IF(AH1="","",IF(OR(WEEKDAY(AH1)=1,WEEKDAY(AH1)=7,COUNTIF($E:$E,AH1)=1),"休日",""))</f>
      </c>
      <c r="AJ1" s="66">
        <f>MAX(AH:AH)+1</f>
        <v>45231</v>
      </c>
      <c r="AK1">
        <f>IF(AJ1="","",IF(OR(WEEKDAY(AJ1)=1,WEEKDAY(AJ1)=7,COUNTIF($E:$E,AJ1)=1),"休日",""))</f>
      </c>
      <c r="AL1" s="66">
        <f>AJ16+1</f>
        <v>45247</v>
      </c>
      <c r="AM1">
        <f>IF(AL1="","",IF(OR(WEEKDAY(AL1)=1,WEEKDAY(AL1)=7,COUNTIF($E:$E,AL1)=1),"休日",""))</f>
      </c>
      <c r="AN1" s="66">
        <f>MAX(AL:AL)+1</f>
        <v>45261</v>
      </c>
      <c r="AO1">
        <f>IF(AN1="","",IF(OR(WEEKDAY(AN1)=1,WEEKDAY(AN1)=7,COUNTIF($E:$E,AN1)=1),"休日",""))</f>
      </c>
      <c r="AP1" s="66">
        <f>AN16+1</f>
        <v>45277</v>
      </c>
      <c r="AQ1" t="str">
        <f>IF(AP1="","",IF(OR(WEEKDAY(AP1)=1,WEEKDAY(AP1)=7,COUNTIF($E:$E,AP1)=1),"休日",""))</f>
        <v>休日</v>
      </c>
      <c r="AR1" s="66">
        <f>MAX(AP:AP)+1</f>
        <v>45292</v>
      </c>
      <c r="AS1" t="str">
        <f>IF(AR1="","",IF(OR(WEEKDAY(AR1)=1,WEEKDAY(AR1)=7,COUNTIF($E:$E,AR1)=1),"休日",""))</f>
        <v>休日</v>
      </c>
      <c r="AT1" s="66">
        <f>AR16+1</f>
        <v>45308</v>
      </c>
      <c r="AU1">
        <f>IF(AT1="","",IF(OR(WEEKDAY(AT1)=1,WEEKDAY(AT1)=7,COUNTIF($E:$E,AT1)=1),"休日",""))</f>
      </c>
      <c r="AV1" s="66">
        <f>MAX(AT:AT)+1</f>
        <v>45323</v>
      </c>
      <c r="AW1">
        <f>IF(AV1="","",IF(OR(WEEKDAY(AV1)=1,WEEKDAY(AV1)=7,COUNTIF($E:$E,AV1)=1),"休日",""))</f>
      </c>
      <c r="AX1" s="66">
        <f>AV16+1</f>
        <v>45339</v>
      </c>
      <c r="AY1" t="str">
        <f>IF(AX1="","",IF(OR(WEEKDAY(AX1)=1,WEEKDAY(AX1)=7,COUNTIF($E:$E,AX1)=1),"休日",""))</f>
        <v>休日</v>
      </c>
      <c r="AZ1" s="66">
        <f>MAX(AX:AX)+1</f>
        <v>45352</v>
      </c>
      <c r="BA1">
        <f>IF(AZ1="","",IF(OR(WEEKDAY(AZ1)=1,WEEKDAY(AZ1)=7,COUNTIF($E:$E,AZ1)=1),"休日",""))</f>
      </c>
      <c r="BB1" s="66">
        <f>AZ16+1</f>
        <v>45368</v>
      </c>
      <c r="BC1" t="str">
        <f>IF(BB1="","",IF(OR(WEEKDAY(BB1)=1,WEEKDAY(BB1)=7,COUNTIF($E:$E,BB1)=1),"休日",""))</f>
        <v>休日</v>
      </c>
      <c r="BD1" s="66">
        <f>MAX(BB:BB)+1</f>
        <v>45383</v>
      </c>
    </row>
    <row r="2" spans="1:55" ht="13.5">
      <c r="A2" s="54">
        <v>0.375</v>
      </c>
      <c r="B2" t="s">
        <v>1</v>
      </c>
      <c r="C2" s="67">
        <f>DATEDIF(H1,L1,"d")-COUNTIF(I1:K16,"休日")</f>
        <v>20</v>
      </c>
      <c r="D2" s="53"/>
      <c r="E2" s="66">
        <v>45045</v>
      </c>
      <c r="F2" t="s">
        <v>15</v>
      </c>
      <c r="H2" s="66">
        <f>IF(H1="","",IF(MONTH(H1+1)=MONTH(H1),H1+1,""))</f>
        <v>45018</v>
      </c>
      <c r="I2" t="str">
        <f>IF(H2="","",IF(OR(WEEKDAY(H2)=1,WEEKDAY(H2)=7,COUNTIF($E:$E,H2)=1),"休日",""))</f>
        <v>休日</v>
      </c>
      <c r="J2" s="66">
        <f>IF(J1="","",IF(MONTH(J1+1)=MONTH(J1),J1+1,""))</f>
        <v>45034</v>
      </c>
      <c r="K2">
        <f aca="true" t="shared" si="0" ref="K2:K16">IF(J2="","",IF(OR(WEEKDAY(J2)=1,WEEKDAY(J2)=7,COUNTIF($E:$E,J2)=1),"休日",""))</f>
      </c>
      <c r="L2" s="66">
        <f>IF(L1="","",IF(MONTH(L1+1)=MONTH(L1),L1+1,""))</f>
        <v>45048</v>
      </c>
      <c r="M2">
        <f aca="true" t="shared" si="1" ref="M2:M16">IF(L2="","",IF(OR(WEEKDAY(L2)=1,WEEKDAY(L2)=7,COUNTIF($E:$E,L2)=1),"休日",""))</f>
      </c>
      <c r="N2" s="66">
        <f>IF(N1="","",IF(MONTH(N1+1)=MONTH(N1),N1+1,""))</f>
        <v>45064</v>
      </c>
      <c r="O2">
        <f aca="true" t="shared" si="2" ref="O2:O16">IF(N2="","",IF(OR(WEEKDAY(N2)=1,WEEKDAY(N2)=7,COUNTIF($E:$E,N2)=1),"休日",""))</f>
      </c>
      <c r="P2" s="66">
        <f>IF(P1="","",IF(MONTH(P1+1)=MONTH(P1),P1+1,""))</f>
        <v>45079</v>
      </c>
      <c r="Q2">
        <f aca="true" t="shared" si="3" ref="Q2:Q16">IF(P2="","",IF(OR(WEEKDAY(P2)=1,WEEKDAY(P2)=7,COUNTIF($E:$E,P2)=1),"休日",""))</f>
      </c>
      <c r="R2" s="66">
        <f>IF(R1="","",IF(MONTH(R1+1)=MONTH(R1),R1+1,""))</f>
        <v>45095</v>
      </c>
      <c r="S2" t="str">
        <f aca="true" t="shared" si="4" ref="S2:S16">IF(R2="","",IF(OR(WEEKDAY(R2)=1,WEEKDAY(R2)=7,COUNTIF($E:$E,R2)=1),"休日",""))</f>
        <v>休日</v>
      </c>
      <c r="T2" s="66">
        <f>IF(T1="","",IF(MONTH(T1+1)=MONTH(T1),T1+1,""))</f>
        <v>45109</v>
      </c>
      <c r="U2" t="str">
        <f aca="true" t="shared" si="5" ref="U2:U16">IF(T2="","",IF(OR(WEEKDAY(T2)=1,WEEKDAY(T2)=7,COUNTIF($E:$E,T2)=1),"休日",""))</f>
        <v>休日</v>
      </c>
      <c r="V2" s="66">
        <f>IF(V1="","",IF(MONTH(V1+1)=MONTH(V1),V1+1,""))</f>
        <v>45125</v>
      </c>
      <c r="W2">
        <f aca="true" t="shared" si="6" ref="W2:W16">IF(V2="","",IF(OR(WEEKDAY(V2)=1,WEEKDAY(V2)=7,COUNTIF($E:$E,V2)=1),"休日",""))</f>
      </c>
      <c r="X2" s="66">
        <f>IF(X1="","",IF(MONTH(X1+1)=MONTH(X1),X1+1,""))</f>
        <v>45140</v>
      </c>
      <c r="Y2">
        <f aca="true" t="shared" si="7" ref="Y2:Y16">IF(X2="","",IF(OR(WEEKDAY(X2)=1,WEEKDAY(X2)=7,COUNTIF($E:$E,X2)=1),"休日",""))</f>
      </c>
      <c r="Z2" s="66">
        <f>IF(Z1="","",IF(MONTH(Z1+1)=MONTH(Z1),Z1+1,""))</f>
        <v>45156</v>
      </c>
      <c r="AA2">
        <f aca="true" t="shared" si="8" ref="AA2:AA16">IF(Z2="","",IF(OR(WEEKDAY(Z2)=1,WEEKDAY(Z2)=7,COUNTIF($E:$E,Z2)=1),"休日",""))</f>
      </c>
      <c r="AB2" s="66">
        <f>IF(AB1="","",IF(MONTH(AB1+1)=MONTH(AB1),AB1+1,""))</f>
        <v>45171</v>
      </c>
      <c r="AC2" t="str">
        <f aca="true" t="shared" si="9" ref="AC2:AC16">IF(AB2="","",IF(OR(WEEKDAY(AB2)=1,WEEKDAY(AB2)=7,COUNTIF($E:$E,AB2)=1),"休日",""))</f>
        <v>休日</v>
      </c>
      <c r="AD2" s="66">
        <f>IF(AD1="","",IF(MONTH(AD1+1)=MONTH(AD1),AD1+1,""))</f>
        <v>45187</v>
      </c>
      <c r="AE2" t="str">
        <f aca="true" t="shared" si="10" ref="AE2:AE16">IF(AD2="","",IF(OR(WEEKDAY(AD2)=1,WEEKDAY(AD2)=7,COUNTIF($E:$E,AD2)=1),"休日",""))</f>
        <v>休日</v>
      </c>
      <c r="AF2" s="66">
        <f>IF(AF1="","",IF(MONTH(AF1+1)=MONTH(AF1),AF1+1,""))</f>
        <v>45201</v>
      </c>
      <c r="AG2">
        <f aca="true" t="shared" si="11" ref="AG2:AG16">IF(AF2="","",IF(OR(WEEKDAY(AF2)=1,WEEKDAY(AF2)=7,COUNTIF($E:$E,AF2)=1),"休日",""))</f>
      </c>
      <c r="AH2" s="66">
        <f>IF(AH1="","",IF(MONTH(AH1+1)=MONTH(AH1),AH1+1,""))</f>
        <v>45217</v>
      </c>
      <c r="AI2">
        <f aca="true" t="shared" si="12" ref="AI2:AI16">IF(AH2="","",IF(OR(WEEKDAY(AH2)=1,WEEKDAY(AH2)=7,COUNTIF($E:$E,AH2)=1),"休日",""))</f>
      </c>
      <c r="AJ2" s="66">
        <f>IF(AJ1="","",IF(MONTH(AJ1+1)=MONTH(AJ1),AJ1+1,""))</f>
        <v>45232</v>
      </c>
      <c r="AK2">
        <f aca="true" t="shared" si="13" ref="AK2:AK16">IF(AJ2="","",IF(OR(WEEKDAY(AJ2)=1,WEEKDAY(AJ2)=7,COUNTIF($E:$E,AJ2)=1),"休日",""))</f>
      </c>
      <c r="AL2" s="66">
        <f>IF(AL1="","",IF(MONTH(AL1+1)=MONTH(AL1),AL1+1,""))</f>
        <v>45248</v>
      </c>
      <c r="AM2" t="str">
        <f aca="true" t="shared" si="14" ref="AM2:AM16">IF(AL2="","",IF(OR(WEEKDAY(AL2)=1,WEEKDAY(AL2)=7,COUNTIF($E:$E,AL2)=1),"休日",""))</f>
        <v>休日</v>
      </c>
      <c r="AN2" s="66">
        <f>IF(AN1="","",IF(MONTH(AN1+1)=MONTH(AN1),AN1+1,""))</f>
        <v>45262</v>
      </c>
      <c r="AO2" t="str">
        <f aca="true" t="shared" si="15" ref="AO2:AO16">IF(AN2="","",IF(OR(WEEKDAY(AN2)=1,WEEKDAY(AN2)=7,COUNTIF($E:$E,AN2)=1),"休日",""))</f>
        <v>休日</v>
      </c>
      <c r="AP2" s="66">
        <f>IF(AP1="","",IF(MONTH(AP1+1)=MONTH(AP1),AP1+1,""))</f>
        <v>45278</v>
      </c>
      <c r="AQ2">
        <f aca="true" t="shared" si="16" ref="AQ2:AQ16">IF(AP2="","",IF(OR(WEEKDAY(AP2)=1,WEEKDAY(AP2)=7,COUNTIF($E:$E,AP2)=1),"休日",""))</f>
      </c>
      <c r="AR2" s="66">
        <f>IF(AR1="","",IF(MONTH(AR1+1)=MONTH(AR1),AR1+1,""))</f>
        <v>45293</v>
      </c>
      <c r="AS2" t="str">
        <f aca="true" t="shared" si="17" ref="AS2:AS16">IF(AR2="","",IF(OR(WEEKDAY(AR2)=1,WEEKDAY(AR2)=7,COUNTIF($E:$E,AR2)=1),"休日",""))</f>
        <v>休日</v>
      </c>
      <c r="AT2" s="66">
        <f>IF(AT1="","",IF(MONTH(AT1+1)=MONTH(AT1),AT1+1,""))</f>
        <v>45309</v>
      </c>
      <c r="AU2">
        <f aca="true" t="shared" si="18" ref="AU2:AU16">IF(AT2="","",IF(OR(WEEKDAY(AT2)=1,WEEKDAY(AT2)=7,COUNTIF($E:$E,AT2)=1),"休日",""))</f>
      </c>
      <c r="AV2" s="66">
        <f>IF(AV1="","",IF(MONTH(AV1+1)=MONTH(AV1),AV1+1,""))</f>
        <v>45324</v>
      </c>
      <c r="AW2">
        <f aca="true" t="shared" si="19" ref="AW2:AW16">IF(AV2="","",IF(OR(WEEKDAY(AV2)=1,WEEKDAY(AV2)=7,COUNTIF($E:$E,AV2)=1),"休日",""))</f>
      </c>
      <c r="AX2" s="66">
        <f>IF(AX1="","",IF(MONTH(AX1+1)=MONTH(AX1),AX1+1,""))</f>
        <v>45340</v>
      </c>
      <c r="AY2" t="str">
        <f aca="true" t="shared" si="20" ref="AY2:AY16">IF(AX2="","",IF(OR(WEEKDAY(AX2)=1,WEEKDAY(AX2)=7,COUNTIF($E:$E,AX2)=1),"休日",""))</f>
        <v>休日</v>
      </c>
      <c r="AZ2" s="66">
        <f>IF(AZ1="","",IF(MONTH(AZ1+1)=MONTH(AZ1),AZ1+1,""))</f>
        <v>45353</v>
      </c>
      <c r="BA2" t="str">
        <f aca="true" t="shared" si="21" ref="BA2:BA16">IF(AZ2="","",IF(OR(WEEKDAY(AZ2)=1,WEEKDAY(AZ2)=7,COUNTIF($E:$E,AZ2)=1),"休日",""))</f>
        <v>休日</v>
      </c>
      <c r="BB2" s="66">
        <f>IF(BB1="","",IF(MONTH(BB1+1)=MONTH(BB1),BB1+1,""))</f>
        <v>45369</v>
      </c>
      <c r="BC2">
        <f aca="true" t="shared" si="22" ref="BC2:BC16">IF(BB2="","",IF(OR(WEEKDAY(BB2)=1,WEEKDAY(BB2)=7,COUNTIF($E:$E,BB2)=1),"休日",""))</f>
      </c>
    </row>
    <row r="3" spans="2:55" ht="13.5">
      <c r="B3" t="s">
        <v>2</v>
      </c>
      <c r="C3" s="67">
        <f>DATEDIF(L1,P1,"d")-COUNTIF(M1:O16,"休日")</f>
        <v>20</v>
      </c>
      <c r="E3" s="66">
        <v>45049</v>
      </c>
      <c r="F3" t="s">
        <v>16</v>
      </c>
      <c r="H3" s="66">
        <f aca="true" t="shared" si="23" ref="H3:H16">IF(H2="","",IF(MONTH(H2+1)=MONTH(H2),H2+1,""))</f>
        <v>45019</v>
      </c>
      <c r="I3">
        <f>IF(H3="","",IF(OR(WEEKDAY(H3)=1,WEEKDAY(H3)=7,COUNTIF($E:$E,H3)=1),"休日",""))</f>
      </c>
      <c r="J3" s="66">
        <f aca="true" t="shared" si="24" ref="J3:J16">IF(J2="","",IF(MONTH(J2+1)=MONTH(J2),J2+1,""))</f>
        <v>45035</v>
      </c>
      <c r="K3">
        <f t="shared" si="0"/>
      </c>
      <c r="L3" s="66">
        <f aca="true" t="shared" si="25" ref="L3:L16">IF(L2="","",IF(MONTH(L2+1)=MONTH(L2),L2+1,""))</f>
        <v>45049</v>
      </c>
      <c r="M3" t="str">
        <f t="shared" si="1"/>
        <v>休日</v>
      </c>
      <c r="N3" s="66">
        <f aca="true" t="shared" si="26" ref="N3:N16">IF(N2="","",IF(MONTH(N2+1)=MONTH(N2),N2+1,""))</f>
        <v>45065</v>
      </c>
      <c r="O3">
        <f t="shared" si="2"/>
      </c>
      <c r="P3" s="66">
        <f aca="true" t="shared" si="27" ref="P3:P16">IF(P2="","",IF(MONTH(P2+1)=MONTH(P2),P2+1,""))</f>
        <v>45080</v>
      </c>
      <c r="Q3" t="str">
        <f t="shared" si="3"/>
        <v>休日</v>
      </c>
      <c r="R3" s="66">
        <f aca="true" t="shared" si="28" ref="R3:R16">IF(R2="","",IF(MONTH(R2+1)=MONTH(R2),R2+1,""))</f>
        <v>45096</v>
      </c>
      <c r="S3">
        <f t="shared" si="4"/>
      </c>
      <c r="T3" s="66">
        <f aca="true" t="shared" si="29" ref="T3:T16">IF(T2="","",IF(MONTH(T2+1)=MONTH(T2),T2+1,""))</f>
        <v>45110</v>
      </c>
      <c r="U3">
        <f t="shared" si="5"/>
      </c>
      <c r="V3" s="66">
        <f aca="true" t="shared" si="30" ref="V3:V16">IF(V2="","",IF(MONTH(V2+1)=MONTH(V2),V2+1,""))</f>
        <v>45126</v>
      </c>
      <c r="W3">
        <f t="shared" si="6"/>
      </c>
      <c r="X3" s="66">
        <f aca="true" t="shared" si="31" ref="X3:X16">IF(X2="","",IF(MONTH(X2+1)=MONTH(X2),X2+1,""))</f>
        <v>45141</v>
      </c>
      <c r="Y3">
        <f t="shared" si="7"/>
      </c>
      <c r="Z3" s="66">
        <f aca="true" t="shared" si="32" ref="Z3:Z16">IF(Z2="","",IF(MONTH(Z2+1)=MONTH(Z2),Z2+1,""))</f>
        <v>45157</v>
      </c>
      <c r="AA3" t="str">
        <f t="shared" si="8"/>
        <v>休日</v>
      </c>
      <c r="AB3" s="66">
        <f aca="true" t="shared" si="33" ref="AB3:AB16">IF(AB2="","",IF(MONTH(AB2+1)=MONTH(AB2),AB2+1,""))</f>
        <v>45172</v>
      </c>
      <c r="AC3" t="str">
        <f t="shared" si="9"/>
        <v>休日</v>
      </c>
      <c r="AD3" s="66">
        <f aca="true" t="shared" si="34" ref="AD3:AD16">IF(AD2="","",IF(MONTH(AD2+1)=MONTH(AD2),AD2+1,""))</f>
        <v>45188</v>
      </c>
      <c r="AE3">
        <f t="shared" si="10"/>
      </c>
      <c r="AF3" s="66">
        <f aca="true" t="shared" si="35" ref="AF3:AF16">IF(AF2="","",IF(MONTH(AF2+1)=MONTH(AF2),AF2+1,""))</f>
        <v>45202</v>
      </c>
      <c r="AG3">
        <f t="shared" si="11"/>
      </c>
      <c r="AH3" s="66">
        <f aca="true" t="shared" si="36" ref="AH3:AH16">IF(AH2="","",IF(MONTH(AH2+1)=MONTH(AH2),AH2+1,""))</f>
        <v>45218</v>
      </c>
      <c r="AI3">
        <f t="shared" si="12"/>
      </c>
      <c r="AJ3" s="66">
        <f aca="true" t="shared" si="37" ref="AJ3:AJ16">IF(AJ2="","",IF(MONTH(AJ2+1)=MONTH(AJ2),AJ2+1,""))</f>
        <v>45233</v>
      </c>
      <c r="AK3" t="str">
        <f t="shared" si="13"/>
        <v>休日</v>
      </c>
      <c r="AL3" s="66">
        <f aca="true" t="shared" si="38" ref="AL3:AL16">IF(AL2="","",IF(MONTH(AL2+1)=MONTH(AL2),AL2+1,""))</f>
        <v>45249</v>
      </c>
      <c r="AM3" t="str">
        <f t="shared" si="14"/>
        <v>休日</v>
      </c>
      <c r="AN3" s="66">
        <f aca="true" t="shared" si="39" ref="AN3:AN16">IF(AN2="","",IF(MONTH(AN2+1)=MONTH(AN2),AN2+1,""))</f>
        <v>45263</v>
      </c>
      <c r="AO3" t="str">
        <f t="shared" si="15"/>
        <v>休日</v>
      </c>
      <c r="AP3" s="66">
        <f aca="true" t="shared" si="40" ref="AP3:AP16">IF(AP2="","",IF(MONTH(AP2+1)=MONTH(AP2),AP2+1,""))</f>
        <v>45279</v>
      </c>
      <c r="AQ3">
        <f t="shared" si="16"/>
      </c>
      <c r="AR3" s="66">
        <f aca="true" t="shared" si="41" ref="AR3:AR16">IF(AR2="","",IF(MONTH(AR2+1)=MONTH(AR2),AR2+1,""))</f>
        <v>45294</v>
      </c>
      <c r="AS3" t="str">
        <f t="shared" si="17"/>
        <v>休日</v>
      </c>
      <c r="AT3" s="66">
        <f aca="true" t="shared" si="42" ref="AT3:AT16">IF(AT2="","",IF(MONTH(AT2+1)=MONTH(AT2),AT2+1,""))</f>
        <v>45310</v>
      </c>
      <c r="AU3">
        <f t="shared" si="18"/>
      </c>
      <c r="AV3" s="66">
        <f aca="true" t="shared" si="43" ref="AV3:AV16">IF(AV2="","",IF(MONTH(AV2+1)=MONTH(AV2),AV2+1,""))</f>
        <v>45325</v>
      </c>
      <c r="AW3" t="str">
        <f t="shared" si="19"/>
        <v>休日</v>
      </c>
      <c r="AX3" s="66">
        <f aca="true" t="shared" si="44" ref="AX3:AX16">IF(AX2="","",IF(MONTH(AX2+1)=MONTH(AX2),AX2+1,""))</f>
        <v>45341</v>
      </c>
      <c r="AY3">
        <f t="shared" si="20"/>
      </c>
      <c r="AZ3" s="66">
        <f aca="true" t="shared" si="45" ref="AZ3:AZ16">IF(AZ2="","",IF(MONTH(AZ2+1)=MONTH(AZ2),AZ2+1,""))</f>
        <v>45354</v>
      </c>
      <c r="BA3" t="str">
        <f t="shared" si="21"/>
        <v>休日</v>
      </c>
      <c r="BB3" s="66">
        <f aca="true" t="shared" si="46" ref="BB3:BB16">IF(BB2="","",IF(MONTH(BB2+1)=MONTH(BB2),BB2+1,""))</f>
        <v>45370</v>
      </c>
      <c r="BC3">
        <f t="shared" si="22"/>
      </c>
    </row>
    <row r="4" spans="1:55" ht="13.5">
      <c r="A4" t="s">
        <v>14</v>
      </c>
      <c r="B4" t="s">
        <v>3</v>
      </c>
      <c r="C4" s="67">
        <f>DATEDIF(P1,T1,"d")-COUNTIF(Q1:S16,"休日")</f>
        <v>22</v>
      </c>
      <c r="E4" s="66">
        <v>45050</v>
      </c>
      <c r="F4" t="s">
        <v>17</v>
      </c>
      <c r="H4" s="66">
        <f t="shared" si="23"/>
        <v>45020</v>
      </c>
      <c r="I4">
        <f aca="true" t="shared" si="47" ref="I4:I16">IF(H4="","",IF(OR(WEEKDAY(H4)=1,WEEKDAY(H4)=7,COUNTIF($E:$E,H4)=1),"休日",""))</f>
      </c>
      <c r="J4" s="66">
        <f t="shared" si="24"/>
        <v>45036</v>
      </c>
      <c r="K4">
        <f t="shared" si="0"/>
      </c>
      <c r="L4" s="66">
        <f t="shared" si="25"/>
        <v>45050</v>
      </c>
      <c r="M4" t="str">
        <f t="shared" si="1"/>
        <v>休日</v>
      </c>
      <c r="N4" s="66">
        <f t="shared" si="26"/>
        <v>45066</v>
      </c>
      <c r="O4" t="str">
        <f t="shared" si="2"/>
        <v>休日</v>
      </c>
      <c r="P4" s="66">
        <f t="shared" si="27"/>
        <v>45081</v>
      </c>
      <c r="Q4" t="str">
        <f t="shared" si="3"/>
        <v>休日</v>
      </c>
      <c r="R4" s="66">
        <f t="shared" si="28"/>
        <v>45097</v>
      </c>
      <c r="S4">
        <f t="shared" si="4"/>
      </c>
      <c r="T4" s="66">
        <f t="shared" si="29"/>
        <v>45111</v>
      </c>
      <c r="U4">
        <f t="shared" si="5"/>
      </c>
      <c r="V4" s="66">
        <f t="shared" si="30"/>
        <v>45127</v>
      </c>
      <c r="W4">
        <f t="shared" si="6"/>
      </c>
      <c r="X4" s="66">
        <f t="shared" si="31"/>
        <v>45142</v>
      </c>
      <c r="Y4">
        <f t="shared" si="7"/>
      </c>
      <c r="Z4" s="66">
        <f t="shared" si="32"/>
        <v>45158</v>
      </c>
      <c r="AA4" t="str">
        <f t="shared" si="8"/>
        <v>休日</v>
      </c>
      <c r="AB4" s="66">
        <f t="shared" si="33"/>
        <v>45173</v>
      </c>
      <c r="AC4">
        <f t="shared" si="9"/>
      </c>
      <c r="AD4" s="66">
        <f t="shared" si="34"/>
        <v>45189</v>
      </c>
      <c r="AE4">
        <f t="shared" si="10"/>
      </c>
      <c r="AF4" s="66">
        <f t="shared" si="35"/>
        <v>45203</v>
      </c>
      <c r="AG4">
        <f t="shared" si="11"/>
      </c>
      <c r="AH4" s="66">
        <f t="shared" si="36"/>
        <v>45219</v>
      </c>
      <c r="AI4">
        <f t="shared" si="12"/>
      </c>
      <c r="AJ4" s="66">
        <f t="shared" si="37"/>
        <v>45234</v>
      </c>
      <c r="AK4" t="str">
        <f t="shared" si="13"/>
        <v>休日</v>
      </c>
      <c r="AL4" s="66">
        <f t="shared" si="38"/>
        <v>45250</v>
      </c>
      <c r="AM4">
        <f t="shared" si="14"/>
      </c>
      <c r="AN4" s="66">
        <f t="shared" si="39"/>
        <v>45264</v>
      </c>
      <c r="AO4">
        <f t="shared" si="15"/>
      </c>
      <c r="AP4" s="66">
        <f t="shared" si="40"/>
        <v>45280</v>
      </c>
      <c r="AQ4">
        <f t="shared" si="16"/>
      </c>
      <c r="AR4" s="66">
        <f t="shared" si="41"/>
        <v>45295</v>
      </c>
      <c r="AS4">
        <f t="shared" si="17"/>
      </c>
      <c r="AT4" s="66">
        <f t="shared" si="42"/>
        <v>45311</v>
      </c>
      <c r="AU4" t="str">
        <f t="shared" si="18"/>
        <v>休日</v>
      </c>
      <c r="AV4" s="66">
        <f t="shared" si="43"/>
        <v>45326</v>
      </c>
      <c r="AW4" t="str">
        <f t="shared" si="19"/>
        <v>休日</v>
      </c>
      <c r="AX4" s="66">
        <f t="shared" si="44"/>
        <v>45342</v>
      </c>
      <c r="AY4">
        <f t="shared" si="20"/>
      </c>
      <c r="AZ4" s="66">
        <f t="shared" si="45"/>
        <v>45355</v>
      </c>
      <c r="BA4">
        <f t="shared" si="21"/>
      </c>
      <c r="BB4" s="66">
        <f t="shared" si="46"/>
        <v>45371</v>
      </c>
      <c r="BC4" t="str">
        <f t="shared" si="22"/>
        <v>休日</v>
      </c>
    </row>
    <row r="5" spans="1:55" ht="13.5">
      <c r="A5" s="53">
        <v>1.875</v>
      </c>
      <c r="B5" t="s">
        <v>4</v>
      </c>
      <c r="C5" s="67">
        <f>DATEDIF(T1,X1,"d")-COUNTIF(U1:W16,"休日")</f>
        <v>20</v>
      </c>
      <c r="E5" s="66">
        <v>45051</v>
      </c>
      <c r="F5" t="s">
        <v>18</v>
      </c>
      <c r="H5" s="66">
        <f t="shared" si="23"/>
        <v>45021</v>
      </c>
      <c r="I5">
        <f t="shared" si="47"/>
      </c>
      <c r="J5" s="66">
        <f t="shared" si="24"/>
        <v>45037</v>
      </c>
      <c r="K5">
        <f t="shared" si="0"/>
      </c>
      <c r="L5" s="66">
        <f t="shared" si="25"/>
        <v>45051</v>
      </c>
      <c r="M5" t="str">
        <f t="shared" si="1"/>
        <v>休日</v>
      </c>
      <c r="N5" s="66">
        <f t="shared" si="26"/>
        <v>45067</v>
      </c>
      <c r="O5" t="str">
        <f t="shared" si="2"/>
        <v>休日</v>
      </c>
      <c r="P5" s="66">
        <f t="shared" si="27"/>
        <v>45082</v>
      </c>
      <c r="Q5">
        <f t="shared" si="3"/>
      </c>
      <c r="R5" s="66">
        <f t="shared" si="28"/>
        <v>45098</v>
      </c>
      <c r="S5">
        <f t="shared" si="4"/>
      </c>
      <c r="T5" s="66">
        <f t="shared" si="29"/>
        <v>45112</v>
      </c>
      <c r="U5">
        <f t="shared" si="5"/>
      </c>
      <c r="V5" s="66">
        <f t="shared" si="30"/>
        <v>45128</v>
      </c>
      <c r="W5">
        <f t="shared" si="6"/>
      </c>
      <c r="X5" s="66">
        <f t="shared" si="31"/>
        <v>45143</v>
      </c>
      <c r="Y5" t="str">
        <f t="shared" si="7"/>
        <v>休日</v>
      </c>
      <c r="Z5" s="66">
        <f t="shared" si="32"/>
        <v>45159</v>
      </c>
      <c r="AA5">
        <f t="shared" si="8"/>
      </c>
      <c r="AB5" s="66">
        <f t="shared" si="33"/>
        <v>45174</v>
      </c>
      <c r="AC5">
        <f t="shared" si="9"/>
      </c>
      <c r="AD5" s="66">
        <f t="shared" si="34"/>
        <v>45190</v>
      </c>
      <c r="AE5">
        <f t="shared" si="10"/>
      </c>
      <c r="AF5" s="66">
        <f t="shared" si="35"/>
        <v>45204</v>
      </c>
      <c r="AG5">
        <f t="shared" si="11"/>
      </c>
      <c r="AH5" s="66">
        <f t="shared" si="36"/>
        <v>45220</v>
      </c>
      <c r="AI5" t="str">
        <f t="shared" si="12"/>
        <v>休日</v>
      </c>
      <c r="AJ5" s="66">
        <f t="shared" si="37"/>
        <v>45235</v>
      </c>
      <c r="AK5" t="str">
        <f t="shared" si="13"/>
        <v>休日</v>
      </c>
      <c r="AL5" s="66">
        <f t="shared" si="38"/>
        <v>45251</v>
      </c>
      <c r="AM5">
        <f t="shared" si="14"/>
      </c>
      <c r="AN5" s="66">
        <f t="shared" si="39"/>
        <v>45265</v>
      </c>
      <c r="AO5">
        <f t="shared" si="15"/>
      </c>
      <c r="AP5" s="66">
        <f t="shared" si="40"/>
        <v>45281</v>
      </c>
      <c r="AQ5">
        <f t="shared" si="16"/>
      </c>
      <c r="AR5" s="66">
        <f t="shared" si="41"/>
        <v>45296</v>
      </c>
      <c r="AS5">
        <f t="shared" si="17"/>
      </c>
      <c r="AT5" s="66">
        <f t="shared" si="42"/>
        <v>45312</v>
      </c>
      <c r="AU5" t="str">
        <f t="shared" si="18"/>
        <v>休日</v>
      </c>
      <c r="AV5" s="66">
        <f t="shared" si="43"/>
        <v>45327</v>
      </c>
      <c r="AW5">
        <f t="shared" si="19"/>
      </c>
      <c r="AX5" s="66">
        <f t="shared" si="44"/>
        <v>45343</v>
      </c>
      <c r="AY5">
        <f t="shared" si="20"/>
      </c>
      <c r="AZ5" s="66">
        <f t="shared" si="45"/>
        <v>45356</v>
      </c>
      <c r="BA5">
        <f t="shared" si="21"/>
      </c>
      <c r="BB5" s="66">
        <f t="shared" si="46"/>
        <v>45372</v>
      </c>
      <c r="BC5">
        <f t="shared" si="22"/>
      </c>
    </row>
    <row r="6" spans="2:55" ht="13.5">
      <c r="B6" t="s">
        <v>5</v>
      </c>
      <c r="C6" s="67">
        <f>DATEDIF(X1,AB1,"d")-COUNTIF(Y1:AA16,"休日")</f>
        <v>22</v>
      </c>
      <c r="E6" s="66">
        <v>45124</v>
      </c>
      <c r="F6" t="s">
        <v>19</v>
      </c>
      <c r="H6" s="66">
        <f t="shared" si="23"/>
        <v>45022</v>
      </c>
      <c r="I6">
        <f t="shared" si="47"/>
      </c>
      <c r="J6" s="66">
        <f t="shared" si="24"/>
        <v>45038</v>
      </c>
      <c r="K6" t="str">
        <f t="shared" si="0"/>
        <v>休日</v>
      </c>
      <c r="L6" s="66">
        <f t="shared" si="25"/>
        <v>45052</v>
      </c>
      <c r="M6" t="str">
        <f t="shared" si="1"/>
        <v>休日</v>
      </c>
      <c r="N6" s="66">
        <f t="shared" si="26"/>
        <v>45068</v>
      </c>
      <c r="O6">
        <f t="shared" si="2"/>
      </c>
      <c r="P6" s="66">
        <f t="shared" si="27"/>
        <v>45083</v>
      </c>
      <c r="Q6">
        <f t="shared" si="3"/>
      </c>
      <c r="R6" s="66">
        <f t="shared" si="28"/>
        <v>45099</v>
      </c>
      <c r="S6">
        <f t="shared" si="4"/>
      </c>
      <c r="T6" s="66">
        <f t="shared" si="29"/>
        <v>45113</v>
      </c>
      <c r="U6">
        <f t="shared" si="5"/>
      </c>
      <c r="V6" s="66">
        <f t="shared" si="30"/>
        <v>45129</v>
      </c>
      <c r="W6" t="str">
        <f t="shared" si="6"/>
        <v>休日</v>
      </c>
      <c r="X6" s="66">
        <f t="shared" si="31"/>
        <v>45144</v>
      </c>
      <c r="Y6" t="str">
        <f t="shared" si="7"/>
        <v>休日</v>
      </c>
      <c r="Z6" s="66">
        <f t="shared" si="32"/>
        <v>45160</v>
      </c>
      <c r="AA6">
        <f t="shared" si="8"/>
      </c>
      <c r="AB6" s="66">
        <f t="shared" si="33"/>
        <v>45175</v>
      </c>
      <c r="AC6">
        <f t="shared" si="9"/>
      </c>
      <c r="AD6" s="66">
        <f t="shared" si="34"/>
        <v>45191</v>
      </c>
      <c r="AE6">
        <f t="shared" si="10"/>
      </c>
      <c r="AF6" s="66">
        <f t="shared" si="35"/>
        <v>45205</v>
      </c>
      <c r="AG6">
        <f t="shared" si="11"/>
      </c>
      <c r="AH6" s="66">
        <f t="shared" si="36"/>
        <v>45221</v>
      </c>
      <c r="AI6" t="str">
        <f t="shared" si="12"/>
        <v>休日</v>
      </c>
      <c r="AJ6" s="66">
        <f t="shared" si="37"/>
        <v>45236</v>
      </c>
      <c r="AK6">
        <f t="shared" si="13"/>
      </c>
      <c r="AL6" s="66">
        <f t="shared" si="38"/>
        <v>45252</v>
      </c>
      <c r="AM6">
        <f t="shared" si="14"/>
      </c>
      <c r="AN6" s="66">
        <f t="shared" si="39"/>
        <v>45266</v>
      </c>
      <c r="AO6">
        <f t="shared" si="15"/>
      </c>
      <c r="AP6" s="66">
        <f t="shared" si="40"/>
        <v>45282</v>
      </c>
      <c r="AQ6">
        <f t="shared" si="16"/>
      </c>
      <c r="AR6" s="66">
        <f t="shared" si="41"/>
        <v>45297</v>
      </c>
      <c r="AS6" t="str">
        <f t="shared" si="17"/>
        <v>休日</v>
      </c>
      <c r="AT6" s="66">
        <f t="shared" si="42"/>
        <v>45313</v>
      </c>
      <c r="AU6">
        <f t="shared" si="18"/>
      </c>
      <c r="AV6" s="66">
        <f t="shared" si="43"/>
        <v>45328</v>
      </c>
      <c r="AW6">
        <f t="shared" si="19"/>
      </c>
      <c r="AX6" s="66">
        <f t="shared" si="44"/>
        <v>45344</v>
      </c>
      <c r="AY6">
        <f t="shared" si="20"/>
      </c>
      <c r="AZ6" s="66">
        <f t="shared" si="45"/>
        <v>45357</v>
      </c>
      <c r="BA6">
        <f t="shared" si="21"/>
      </c>
      <c r="BB6" s="66">
        <f t="shared" si="46"/>
        <v>45373</v>
      </c>
      <c r="BC6">
        <f t="shared" si="22"/>
      </c>
    </row>
    <row r="7" spans="2:55" ht="13.5">
      <c r="B7" t="s">
        <v>6</v>
      </c>
      <c r="C7" s="67">
        <f>DATEDIF(AB1,AF1,"d")-COUNTIF(AC1:AE16,"休日")</f>
        <v>20</v>
      </c>
      <c r="E7" s="66">
        <v>45149</v>
      </c>
      <c r="F7" t="s">
        <v>20</v>
      </c>
      <c r="H7" s="66">
        <f t="shared" si="23"/>
        <v>45023</v>
      </c>
      <c r="I7">
        <f t="shared" si="47"/>
      </c>
      <c r="J7" s="66">
        <f t="shared" si="24"/>
        <v>45039</v>
      </c>
      <c r="K7" t="str">
        <f t="shared" si="0"/>
        <v>休日</v>
      </c>
      <c r="L7" s="66">
        <f t="shared" si="25"/>
        <v>45053</v>
      </c>
      <c r="M7" t="str">
        <f t="shared" si="1"/>
        <v>休日</v>
      </c>
      <c r="N7" s="66">
        <f t="shared" si="26"/>
        <v>45069</v>
      </c>
      <c r="O7">
        <f t="shared" si="2"/>
      </c>
      <c r="P7" s="66">
        <f t="shared" si="27"/>
        <v>45084</v>
      </c>
      <c r="Q7">
        <f t="shared" si="3"/>
      </c>
      <c r="R7" s="66">
        <f t="shared" si="28"/>
        <v>45100</v>
      </c>
      <c r="S7">
        <f t="shared" si="4"/>
      </c>
      <c r="T7" s="66">
        <f t="shared" si="29"/>
        <v>45114</v>
      </c>
      <c r="U7">
        <f t="shared" si="5"/>
      </c>
      <c r="V7" s="66">
        <f t="shared" si="30"/>
        <v>45130</v>
      </c>
      <c r="W7" t="str">
        <f t="shared" si="6"/>
        <v>休日</v>
      </c>
      <c r="X7" s="66">
        <f t="shared" si="31"/>
        <v>45145</v>
      </c>
      <c r="Y7">
        <f t="shared" si="7"/>
      </c>
      <c r="Z7" s="66">
        <f t="shared" si="32"/>
        <v>45161</v>
      </c>
      <c r="AA7">
        <f t="shared" si="8"/>
      </c>
      <c r="AB7" s="66">
        <f t="shared" si="33"/>
        <v>45176</v>
      </c>
      <c r="AC7">
        <f t="shared" si="9"/>
      </c>
      <c r="AD7" s="66">
        <f t="shared" si="34"/>
        <v>45192</v>
      </c>
      <c r="AE7" t="str">
        <f t="shared" si="10"/>
        <v>休日</v>
      </c>
      <c r="AF7" s="66">
        <f t="shared" si="35"/>
        <v>45206</v>
      </c>
      <c r="AG7" t="str">
        <f t="shared" si="11"/>
        <v>休日</v>
      </c>
      <c r="AH7" s="66">
        <f t="shared" si="36"/>
        <v>45222</v>
      </c>
      <c r="AI7">
        <f t="shared" si="12"/>
      </c>
      <c r="AJ7" s="66">
        <f t="shared" si="37"/>
        <v>45237</v>
      </c>
      <c r="AK7">
        <f t="shared" si="13"/>
      </c>
      <c r="AL7" s="66">
        <f t="shared" si="38"/>
        <v>45253</v>
      </c>
      <c r="AM7" t="str">
        <f t="shared" si="14"/>
        <v>休日</v>
      </c>
      <c r="AN7" s="66">
        <f t="shared" si="39"/>
        <v>45267</v>
      </c>
      <c r="AO7">
        <f t="shared" si="15"/>
      </c>
      <c r="AP7" s="66">
        <f t="shared" si="40"/>
        <v>45283</v>
      </c>
      <c r="AQ7" t="str">
        <f t="shared" si="16"/>
        <v>休日</v>
      </c>
      <c r="AR7" s="66">
        <f t="shared" si="41"/>
        <v>45298</v>
      </c>
      <c r="AS7" t="str">
        <f t="shared" si="17"/>
        <v>休日</v>
      </c>
      <c r="AT7" s="66">
        <f t="shared" si="42"/>
        <v>45314</v>
      </c>
      <c r="AU7">
        <f t="shared" si="18"/>
      </c>
      <c r="AV7" s="66">
        <f t="shared" si="43"/>
        <v>45329</v>
      </c>
      <c r="AW7">
        <f t="shared" si="19"/>
      </c>
      <c r="AX7" s="66">
        <f t="shared" si="44"/>
        <v>45345</v>
      </c>
      <c r="AY7" t="str">
        <f t="shared" si="20"/>
        <v>休日</v>
      </c>
      <c r="AZ7" s="66">
        <f t="shared" si="45"/>
        <v>45358</v>
      </c>
      <c r="BA7">
        <f t="shared" si="21"/>
      </c>
      <c r="BB7" s="66">
        <f t="shared" si="46"/>
        <v>45374</v>
      </c>
      <c r="BC7" t="str">
        <f t="shared" si="22"/>
        <v>休日</v>
      </c>
    </row>
    <row r="8" spans="2:55" ht="13.5">
      <c r="B8" t="s">
        <v>7</v>
      </c>
      <c r="C8" s="67">
        <f>DATEDIF(AF1,AJ1,"d")-COUNTIF(AG1:AI16,"休日")</f>
        <v>21</v>
      </c>
      <c r="E8" s="66">
        <v>45187</v>
      </c>
      <c r="F8" t="s">
        <v>21</v>
      </c>
      <c r="H8" s="66">
        <f t="shared" si="23"/>
        <v>45024</v>
      </c>
      <c r="I8" t="str">
        <f t="shared" si="47"/>
        <v>休日</v>
      </c>
      <c r="J8" s="66">
        <f t="shared" si="24"/>
        <v>45040</v>
      </c>
      <c r="K8">
        <f t="shared" si="0"/>
      </c>
      <c r="L8" s="66">
        <f t="shared" si="25"/>
        <v>45054</v>
      </c>
      <c r="M8">
        <f t="shared" si="1"/>
      </c>
      <c r="N8" s="66">
        <f t="shared" si="26"/>
        <v>45070</v>
      </c>
      <c r="O8">
        <f t="shared" si="2"/>
      </c>
      <c r="P8" s="66">
        <f t="shared" si="27"/>
        <v>45085</v>
      </c>
      <c r="Q8">
        <f t="shared" si="3"/>
      </c>
      <c r="R8" s="66">
        <f t="shared" si="28"/>
        <v>45101</v>
      </c>
      <c r="S8" t="str">
        <f t="shared" si="4"/>
        <v>休日</v>
      </c>
      <c r="T8" s="66">
        <f t="shared" si="29"/>
        <v>45115</v>
      </c>
      <c r="U8" t="str">
        <f t="shared" si="5"/>
        <v>休日</v>
      </c>
      <c r="V8" s="66">
        <f t="shared" si="30"/>
        <v>45131</v>
      </c>
      <c r="W8">
        <f t="shared" si="6"/>
      </c>
      <c r="X8" s="66">
        <f t="shared" si="31"/>
        <v>45146</v>
      </c>
      <c r="Y8">
        <f t="shared" si="7"/>
      </c>
      <c r="Z8" s="66">
        <f t="shared" si="32"/>
        <v>45162</v>
      </c>
      <c r="AA8">
        <f t="shared" si="8"/>
      </c>
      <c r="AB8" s="66">
        <f t="shared" si="33"/>
        <v>45177</v>
      </c>
      <c r="AC8">
        <f t="shared" si="9"/>
      </c>
      <c r="AD8" s="66">
        <f t="shared" si="34"/>
        <v>45193</v>
      </c>
      <c r="AE8" t="str">
        <f t="shared" si="10"/>
        <v>休日</v>
      </c>
      <c r="AF8" s="66">
        <f t="shared" si="35"/>
        <v>45207</v>
      </c>
      <c r="AG8" t="str">
        <f t="shared" si="11"/>
        <v>休日</v>
      </c>
      <c r="AH8" s="66">
        <f t="shared" si="36"/>
        <v>45223</v>
      </c>
      <c r="AI8">
        <f t="shared" si="12"/>
      </c>
      <c r="AJ8" s="66">
        <f t="shared" si="37"/>
        <v>45238</v>
      </c>
      <c r="AK8">
        <f t="shared" si="13"/>
      </c>
      <c r="AL8" s="66">
        <f t="shared" si="38"/>
        <v>45254</v>
      </c>
      <c r="AM8">
        <f t="shared" si="14"/>
      </c>
      <c r="AN8" s="66">
        <f t="shared" si="39"/>
        <v>45268</v>
      </c>
      <c r="AO8">
        <f t="shared" si="15"/>
      </c>
      <c r="AP8" s="66">
        <f t="shared" si="40"/>
        <v>45284</v>
      </c>
      <c r="AQ8" t="str">
        <f t="shared" si="16"/>
        <v>休日</v>
      </c>
      <c r="AR8" s="66">
        <f t="shared" si="41"/>
        <v>45299</v>
      </c>
      <c r="AS8" t="str">
        <f t="shared" si="17"/>
        <v>休日</v>
      </c>
      <c r="AT8" s="66">
        <f t="shared" si="42"/>
        <v>45315</v>
      </c>
      <c r="AU8">
        <f t="shared" si="18"/>
      </c>
      <c r="AV8" s="66">
        <f t="shared" si="43"/>
        <v>45330</v>
      </c>
      <c r="AW8">
        <f t="shared" si="19"/>
      </c>
      <c r="AX8" s="66">
        <f t="shared" si="44"/>
        <v>45346</v>
      </c>
      <c r="AY8" t="str">
        <f t="shared" si="20"/>
        <v>休日</v>
      </c>
      <c r="AZ8" s="66">
        <f t="shared" si="45"/>
        <v>45359</v>
      </c>
      <c r="BA8">
        <f t="shared" si="21"/>
      </c>
      <c r="BB8" s="66">
        <f t="shared" si="46"/>
        <v>45375</v>
      </c>
      <c r="BC8" t="str">
        <f t="shared" si="22"/>
        <v>休日</v>
      </c>
    </row>
    <row r="9" spans="2:55" ht="13.5">
      <c r="B9" t="s">
        <v>8</v>
      </c>
      <c r="C9" s="67">
        <f>DATEDIF(AJ1,AN1,"d")-COUNTIF(AK1:AM16,"休日")</f>
        <v>20</v>
      </c>
      <c r="E9" s="66">
        <v>45192</v>
      </c>
      <c r="F9" t="s">
        <v>22</v>
      </c>
      <c r="H9" s="66">
        <f t="shared" si="23"/>
        <v>45025</v>
      </c>
      <c r="I9" t="str">
        <f t="shared" si="47"/>
        <v>休日</v>
      </c>
      <c r="J9" s="66">
        <f t="shared" si="24"/>
        <v>45041</v>
      </c>
      <c r="K9">
        <f t="shared" si="0"/>
      </c>
      <c r="L9" s="66">
        <f t="shared" si="25"/>
        <v>45055</v>
      </c>
      <c r="M9">
        <f t="shared" si="1"/>
      </c>
      <c r="N9" s="66">
        <f t="shared" si="26"/>
        <v>45071</v>
      </c>
      <c r="O9">
        <f t="shared" si="2"/>
      </c>
      <c r="P9" s="66">
        <f t="shared" si="27"/>
        <v>45086</v>
      </c>
      <c r="Q9">
        <f t="shared" si="3"/>
      </c>
      <c r="R9" s="66">
        <f t="shared" si="28"/>
        <v>45102</v>
      </c>
      <c r="S9" t="str">
        <f t="shared" si="4"/>
        <v>休日</v>
      </c>
      <c r="T9" s="66">
        <f t="shared" si="29"/>
        <v>45116</v>
      </c>
      <c r="U9" t="str">
        <f t="shared" si="5"/>
        <v>休日</v>
      </c>
      <c r="V9" s="66">
        <f t="shared" si="30"/>
        <v>45132</v>
      </c>
      <c r="W9">
        <f t="shared" si="6"/>
      </c>
      <c r="X9" s="66">
        <f t="shared" si="31"/>
        <v>45147</v>
      </c>
      <c r="Y9">
        <f t="shared" si="7"/>
      </c>
      <c r="Z9" s="66">
        <f t="shared" si="32"/>
        <v>45163</v>
      </c>
      <c r="AA9">
        <f t="shared" si="8"/>
      </c>
      <c r="AB9" s="66">
        <f t="shared" si="33"/>
        <v>45178</v>
      </c>
      <c r="AC9" t="str">
        <f t="shared" si="9"/>
        <v>休日</v>
      </c>
      <c r="AD9" s="66">
        <f t="shared" si="34"/>
        <v>45194</v>
      </c>
      <c r="AE9">
        <f t="shared" si="10"/>
      </c>
      <c r="AF9" s="66">
        <f t="shared" si="35"/>
        <v>45208</v>
      </c>
      <c r="AG9" t="str">
        <f t="shared" si="11"/>
        <v>休日</v>
      </c>
      <c r="AH9" s="66">
        <f t="shared" si="36"/>
        <v>45224</v>
      </c>
      <c r="AI9">
        <f t="shared" si="12"/>
      </c>
      <c r="AJ9" s="66">
        <f t="shared" si="37"/>
        <v>45239</v>
      </c>
      <c r="AK9">
        <f t="shared" si="13"/>
      </c>
      <c r="AL9" s="66">
        <f t="shared" si="38"/>
        <v>45255</v>
      </c>
      <c r="AM9" t="str">
        <f t="shared" si="14"/>
        <v>休日</v>
      </c>
      <c r="AN9" s="66">
        <f t="shared" si="39"/>
        <v>45269</v>
      </c>
      <c r="AO9" t="str">
        <f t="shared" si="15"/>
        <v>休日</v>
      </c>
      <c r="AP9" s="66">
        <f t="shared" si="40"/>
        <v>45285</v>
      </c>
      <c r="AQ9">
        <f t="shared" si="16"/>
      </c>
      <c r="AR9" s="66">
        <f t="shared" si="41"/>
        <v>45300</v>
      </c>
      <c r="AS9">
        <f t="shared" si="17"/>
      </c>
      <c r="AT9" s="66">
        <f t="shared" si="42"/>
        <v>45316</v>
      </c>
      <c r="AU9">
        <f t="shared" si="18"/>
      </c>
      <c r="AV9" s="66">
        <f t="shared" si="43"/>
        <v>45331</v>
      </c>
      <c r="AW9">
        <f t="shared" si="19"/>
      </c>
      <c r="AX9" s="66">
        <f t="shared" si="44"/>
        <v>45347</v>
      </c>
      <c r="AY9" t="str">
        <f t="shared" si="20"/>
        <v>休日</v>
      </c>
      <c r="AZ9" s="66">
        <f t="shared" si="45"/>
        <v>45360</v>
      </c>
      <c r="BA9" t="str">
        <f t="shared" si="21"/>
        <v>休日</v>
      </c>
      <c r="BB9" s="66">
        <f t="shared" si="46"/>
        <v>45376</v>
      </c>
      <c r="BC9">
        <f t="shared" si="22"/>
      </c>
    </row>
    <row r="10" spans="2:55" ht="13.5">
      <c r="B10" t="s">
        <v>9</v>
      </c>
      <c r="C10" s="67">
        <f>DATEDIF(AN1,AR1,"d")-COUNTIF(AO1:AQ16,"休日")</f>
        <v>20</v>
      </c>
      <c r="E10" s="66">
        <v>45208</v>
      </c>
      <c r="F10" t="s">
        <v>31</v>
      </c>
      <c r="H10" s="66">
        <f t="shared" si="23"/>
        <v>45026</v>
      </c>
      <c r="I10">
        <f>IF(H10="","",IF(OR(WEEKDAY(H10)=1,WEEKDAY(H10)=7,COUNTIF($E:$E,H10)=1),"休日",""))</f>
      </c>
      <c r="J10" s="66">
        <f t="shared" si="24"/>
        <v>45042</v>
      </c>
      <c r="K10">
        <f t="shared" si="0"/>
      </c>
      <c r="L10" s="66">
        <f t="shared" si="25"/>
        <v>45056</v>
      </c>
      <c r="M10">
        <f t="shared" si="1"/>
      </c>
      <c r="N10" s="66">
        <f t="shared" si="26"/>
        <v>45072</v>
      </c>
      <c r="O10">
        <f t="shared" si="2"/>
      </c>
      <c r="P10" s="66">
        <f t="shared" si="27"/>
        <v>45087</v>
      </c>
      <c r="Q10" t="str">
        <f t="shared" si="3"/>
        <v>休日</v>
      </c>
      <c r="R10" s="66">
        <f t="shared" si="28"/>
        <v>45103</v>
      </c>
      <c r="S10">
        <f t="shared" si="4"/>
      </c>
      <c r="T10" s="66">
        <f t="shared" si="29"/>
        <v>45117</v>
      </c>
      <c r="U10">
        <f t="shared" si="5"/>
      </c>
      <c r="V10" s="66">
        <f t="shared" si="30"/>
        <v>45133</v>
      </c>
      <c r="W10">
        <f t="shared" si="6"/>
      </c>
      <c r="X10" s="66">
        <f t="shared" si="31"/>
        <v>45148</v>
      </c>
      <c r="Y10">
        <f t="shared" si="7"/>
      </c>
      <c r="Z10" s="66">
        <f t="shared" si="32"/>
        <v>45164</v>
      </c>
      <c r="AA10" t="str">
        <f t="shared" si="8"/>
        <v>休日</v>
      </c>
      <c r="AB10" s="66">
        <f t="shared" si="33"/>
        <v>45179</v>
      </c>
      <c r="AC10" t="str">
        <f t="shared" si="9"/>
        <v>休日</v>
      </c>
      <c r="AD10" s="66">
        <f t="shared" si="34"/>
        <v>45195</v>
      </c>
      <c r="AE10">
        <f t="shared" si="10"/>
      </c>
      <c r="AF10" s="66">
        <f t="shared" si="35"/>
        <v>45209</v>
      </c>
      <c r="AG10">
        <f t="shared" si="11"/>
      </c>
      <c r="AH10" s="66">
        <f t="shared" si="36"/>
        <v>45225</v>
      </c>
      <c r="AI10">
        <f t="shared" si="12"/>
      </c>
      <c r="AJ10" s="66">
        <f t="shared" si="37"/>
        <v>45240</v>
      </c>
      <c r="AK10">
        <f t="shared" si="13"/>
      </c>
      <c r="AL10" s="66">
        <f t="shared" si="38"/>
        <v>45256</v>
      </c>
      <c r="AM10" t="str">
        <f t="shared" si="14"/>
        <v>休日</v>
      </c>
      <c r="AN10" s="66">
        <f t="shared" si="39"/>
        <v>45270</v>
      </c>
      <c r="AO10" t="str">
        <f t="shared" si="15"/>
        <v>休日</v>
      </c>
      <c r="AP10" s="66">
        <f t="shared" si="40"/>
        <v>45286</v>
      </c>
      <c r="AQ10">
        <f t="shared" si="16"/>
      </c>
      <c r="AR10" s="66">
        <f t="shared" si="41"/>
        <v>45301</v>
      </c>
      <c r="AS10">
        <f t="shared" si="17"/>
      </c>
      <c r="AT10" s="66">
        <f t="shared" si="42"/>
        <v>45317</v>
      </c>
      <c r="AU10">
        <f t="shared" si="18"/>
      </c>
      <c r="AV10" s="66">
        <f t="shared" si="43"/>
        <v>45332</v>
      </c>
      <c r="AW10" t="str">
        <f t="shared" si="19"/>
        <v>休日</v>
      </c>
      <c r="AX10" s="66">
        <f t="shared" si="44"/>
        <v>45348</v>
      </c>
      <c r="AY10">
        <f t="shared" si="20"/>
      </c>
      <c r="AZ10" s="66">
        <f t="shared" si="45"/>
        <v>45361</v>
      </c>
      <c r="BA10" t="str">
        <f t="shared" si="21"/>
        <v>休日</v>
      </c>
      <c r="BB10" s="66">
        <f t="shared" si="46"/>
        <v>45377</v>
      </c>
      <c r="BC10">
        <f t="shared" si="22"/>
      </c>
    </row>
    <row r="11" spans="2:55" ht="13.5">
      <c r="B11" t="s">
        <v>10</v>
      </c>
      <c r="C11" s="67">
        <f>DATEDIF(AR1,AV1,"d")-COUNTIF(AS1:AU16,"休日")</f>
        <v>19</v>
      </c>
      <c r="E11" s="66">
        <v>45233</v>
      </c>
      <c r="F11" t="s">
        <v>23</v>
      </c>
      <c r="H11" s="66">
        <f t="shared" si="23"/>
        <v>45027</v>
      </c>
      <c r="I11">
        <f t="shared" si="47"/>
      </c>
      <c r="J11" s="66">
        <f t="shared" si="24"/>
        <v>45043</v>
      </c>
      <c r="K11">
        <f t="shared" si="0"/>
      </c>
      <c r="L11" s="66">
        <f t="shared" si="25"/>
        <v>45057</v>
      </c>
      <c r="M11">
        <f t="shared" si="1"/>
      </c>
      <c r="N11" s="66">
        <f t="shared" si="26"/>
        <v>45073</v>
      </c>
      <c r="O11" t="str">
        <f t="shared" si="2"/>
        <v>休日</v>
      </c>
      <c r="P11" s="66">
        <f t="shared" si="27"/>
        <v>45088</v>
      </c>
      <c r="Q11" t="str">
        <f t="shared" si="3"/>
        <v>休日</v>
      </c>
      <c r="R11" s="66">
        <f t="shared" si="28"/>
        <v>45104</v>
      </c>
      <c r="S11">
        <f t="shared" si="4"/>
      </c>
      <c r="T11" s="66">
        <f t="shared" si="29"/>
        <v>45118</v>
      </c>
      <c r="U11">
        <f t="shared" si="5"/>
      </c>
      <c r="V11" s="66">
        <f t="shared" si="30"/>
        <v>45134</v>
      </c>
      <c r="W11">
        <f t="shared" si="6"/>
      </c>
      <c r="X11" s="66">
        <f t="shared" si="31"/>
        <v>45149</v>
      </c>
      <c r="Y11" t="str">
        <f t="shared" si="7"/>
        <v>休日</v>
      </c>
      <c r="Z11" s="66">
        <f t="shared" si="32"/>
        <v>45165</v>
      </c>
      <c r="AA11" t="str">
        <f t="shared" si="8"/>
        <v>休日</v>
      </c>
      <c r="AB11" s="66">
        <f t="shared" si="33"/>
        <v>45180</v>
      </c>
      <c r="AC11">
        <f t="shared" si="9"/>
      </c>
      <c r="AD11" s="66">
        <f t="shared" si="34"/>
        <v>45196</v>
      </c>
      <c r="AE11">
        <f t="shared" si="10"/>
      </c>
      <c r="AF11" s="66">
        <f t="shared" si="35"/>
        <v>45210</v>
      </c>
      <c r="AG11">
        <f t="shared" si="11"/>
      </c>
      <c r="AH11" s="66">
        <f t="shared" si="36"/>
        <v>45226</v>
      </c>
      <c r="AI11">
        <f t="shared" si="12"/>
      </c>
      <c r="AJ11" s="66">
        <f t="shared" si="37"/>
        <v>45241</v>
      </c>
      <c r="AK11" t="str">
        <f t="shared" si="13"/>
        <v>休日</v>
      </c>
      <c r="AL11" s="66">
        <f t="shared" si="38"/>
        <v>45257</v>
      </c>
      <c r="AM11">
        <f t="shared" si="14"/>
      </c>
      <c r="AN11" s="66">
        <f t="shared" si="39"/>
        <v>45271</v>
      </c>
      <c r="AO11">
        <f t="shared" si="15"/>
      </c>
      <c r="AP11" s="66">
        <f t="shared" si="40"/>
        <v>45287</v>
      </c>
      <c r="AQ11">
        <f t="shared" si="16"/>
      </c>
      <c r="AR11" s="66">
        <f t="shared" si="41"/>
        <v>45302</v>
      </c>
      <c r="AS11">
        <f t="shared" si="17"/>
      </c>
      <c r="AT11" s="66">
        <f t="shared" si="42"/>
        <v>45318</v>
      </c>
      <c r="AU11" t="str">
        <f t="shared" si="18"/>
        <v>休日</v>
      </c>
      <c r="AV11" s="66">
        <f t="shared" si="43"/>
        <v>45333</v>
      </c>
      <c r="AW11" t="str">
        <f t="shared" si="19"/>
        <v>休日</v>
      </c>
      <c r="AX11" s="66">
        <f t="shared" si="44"/>
        <v>45349</v>
      </c>
      <c r="AY11">
        <f t="shared" si="20"/>
      </c>
      <c r="AZ11" s="66">
        <f t="shared" si="45"/>
        <v>45362</v>
      </c>
      <c r="BA11">
        <f t="shared" si="21"/>
      </c>
      <c r="BB11" s="66">
        <f t="shared" si="46"/>
        <v>45378</v>
      </c>
      <c r="BC11">
        <f t="shared" si="22"/>
      </c>
    </row>
    <row r="12" spans="2:55" ht="13.5">
      <c r="B12" t="s">
        <v>11</v>
      </c>
      <c r="C12" s="67">
        <f>DATEDIF(AV1,AZ1,"d")-COUNTIF(AW1:AY16,"休日")</f>
        <v>19</v>
      </c>
      <c r="E12" s="66">
        <v>45253</v>
      </c>
      <c r="F12" t="s">
        <v>24</v>
      </c>
      <c r="H12" s="66">
        <f t="shared" si="23"/>
        <v>45028</v>
      </c>
      <c r="I12">
        <f t="shared" si="47"/>
      </c>
      <c r="J12" s="66">
        <f t="shared" si="24"/>
        <v>45044</v>
      </c>
      <c r="K12">
        <f t="shared" si="0"/>
      </c>
      <c r="L12" s="66">
        <f t="shared" si="25"/>
        <v>45058</v>
      </c>
      <c r="M12">
        <f t="shared" si="1"/>
      </c>
      <c r="N12" s="66">
        <f t="shared" si="26"/>
        <v>45074</v>
      </c>
      <c r="O12" t="str">
        <f t="shared" si="2"/>
        <v>休日</v>
      </c>
      <c r="P12" s="66">
        <f t="shared" si="27"/>
        <v>45089</v>
      </c>
      <c r="Q12">
        <f t="shared" si="3"/>
      </c>
      <c r="R12" s="66">
        <f t="shared" si="28"/>
        <v>45105</v>
      </c>
      <c r="S12">
        <f t="shared" si="4"/>
      </c>
      <c r="T12" s="66">
        <f t="shared" si="29"/>
        <v>45119</v>
      </c>
      <c r="U12">
        <f t="shared" si="5"/>
      </c>
      <c r="V12" s="66">
        <f t="shared" si="30"/>
        <v>45135</v>
      </c>
      <c r="W12">
        <f t="shared" si="6"/>
      </c>
      <c r="X12" s="66">
        <f t="shared" si="31"/>
        <v>45150</v>
      </c>
      <c r="Y12" t="str">
        <f t="shared" si="7"/>
        <v>休日</v>
      </c>
      <c r="Z12" s="66">
        <f t="shared" si="32"/>
        <v>45166</v>
      </c>
      <c r="AA12">
        <f t="shared" si="8"/>
      </c>
      <c r="AB12" s="66">
        <f t="shared" si="33"/>
        <v>45181</v>
      </c>
      <c r="AC12">
        <f t="shared" si="9"/>
      </c>
      <c r="AD12" s="66">
        <f t="shared" si="34"/>
        <v>45197</v>
      </c>
      <c r="AE12">
        <f t="shared" si="10"/>
      </c>
      <c r="AF12" s="66">
        <f t="shared" si="35"/>
        <v>45211</v>
      </c>
      <c r="AG12">
        <f t="shared" si="11"/>
      </c>
      <c r="AH12" s="66">
        <f t="shared" si="36"/>
        <v>45227</v>
      </c>
      <c r="AI12" t="str">
        <f t="shared" si="12"/>
        <v>休日</v>
      </c>
      <c r="AJ12" s="66">
        <f t="shared" si="37"/>
        <v>45242</v>
      </c>
      <c r="AK12" t="str">
        <f t="shared" si="13"/>
        <v>休日</v>
      </c>
      <c r="AL12" s="66">
        <f t="shared" si="38"/>
        <v>45258</v>
      </c>
      <c r="AM12">
        <f t="shared" si="14"/>
      </c>
      <c r="AN12" s="66">
        <f t="shared" si="39"/>
        <v>45272</v>
      </c>
      <c r="AO12">
        <f t="shared" si="15"/>
      </c>
      <c r="AP12" s="66">
        <f t="shared" si="40"/>
        <v>45288</v>
      </c>
      <c r="AQ12">
        <f t="shared" si="16"/>
      </c>
      <c r="AR12" s="66">
        <f t="shared" si="41"/>
        <v>45303</v>
      </c>
      <c r="AS12">
        <f t="shared" si="17"/>
      </c>
      <c r="AT12" s="66">
        <f t="shared" si="42"/>
        <v>45319</v>
      </c>
      <c r="AU12" t="str">
        <f t="shared" si="18"/>
        <v>休日</v>
      </c>
      <c r="AV12" s="66">
        <f t="shared" si="43"/>
        <v>45334</v>
      </c>
      <c r="AW12" t="str">
        <f t="shared" si="19"/>
        <v>休日</v>
      </c>
      <c r="AX12" s="66">
        <f t="shared" si="44"/>
        <v>45350</v>
      </c>
      <c r="AY12">
        <f t="shared" si="20"/>
      </c>
      <c r="AZ12" s="66">
        <f t="shared" si="45"/>
        <v>45363</v>
      </c>
      <c r="BA12">
        <f t="shared" si="21"/>
      </c>
      <c r="BB12" s="66">
        <f t="shared" si="46"/>
        <v>45379</v>
      </c>
      <c r="BC12">
        <f t="shared" si="22"/>
      </c>
    </row>
    <row r="13" spans="2:55" ht="13.5">
      <c r="B13" t="s">
        <v>12</v>
      </c>
      <c r="C13" s="67">
        <f>DATEDIF(AZ1,BD1,"d")-COUNTIF(BA1:BC16,"休日")</f>
        <v>20</v>
      </c>
      <c r="E13" s="66">
        <v>45289</v>
      </c>
      <c r="H13" s="66">
        <f t="shared" si="23"/>
        <v>45029</v>
      </c>
      <c r="I13">
        <f t="shared" si="47"/>
      </c>
      <c r="J13" s="66">
        <f t="shared" si="24"/>
        <v>45045</v>
      </c>
      <c r="K13" t="str">
        <f t="shared" si="0"/>
        <v>休日</v>
      </c>
      <c r="L13" s="66">
        <f t="shared" si="25"/>
        <v>45059</v>
      </c>
      <c r="M13" t="str">
        <f t="shared" si="1"/>
        <v>休日</v>
      </c>
      <c r="N13" s="66">
        <f t="shared" si="26"/>
        <v>45075</v>
      </c>
      <c r="O13">
        <f t="shared" si="2"/>
      </c>
      <c r="P13" s="66">
        <f t="shared" si="27"/>
        <v>45090</v>
      </c>
      <c r="Q13">
        <f t="shared" si="3"/>
      </c>
      <c r="R13" s="66">
        <f t="shared" si="28"/>
        <v>45106</v>
      </c>
      <c r="S13">
        <f t="shared" si="4"/>
      </c>
      <c r="T13" s="66">
        <f t="shared" si="29"/>
        <v>45120</v>
      </c>
      <c r="U13">
        <f t="shared" si="5"/>
      </c>
      <c r="V13" s="66">
        <f t="shared" si="30"/>
        <v>45136</v>
      </c>
      <c r="W13" t="str">
        <f t="shared" si="6"/>
        <v>休日</v>
      </c>
      <c r="X13" s="66">
        <f t="shared" si="31"/>
        <v>45151</v>
      </c>
      <c r="Y13" t="str">
        <f t="shared" si="7"/>
        <v>休日</v>
      </c>
      <c r="Z13" s="66">
        <f t="shared" si="32"/>
        <v>45167</v>
      </c>
      <c r="AA13">
        <f t="shared" si="8"/>
      </c>
      <c r="AB13" s="66">
        <f t="shared" si="33"/>
        <v>45182</v>
      </c>
      <c r="AC13">
        <f t="shared" si="9"/>
      </c>
      <c r="AD13" s="66">
        <f t="shared" si="34"/>
        <v>45198</v>
      </c>
      <c r="AE13">
        <f t="shared" si="10"/>
      </c>
      <c r="AF13" s="66">
        <f t="shared" si="35"/>
        <v>45212</v>
      </c>
      <c r="AG13">
        <f t="shared" si="11"/>
      </c>
      <c r="AH13" s="66">
        <f t="shared" si="36"/>
        <v>45228</v>
      </c>
      <c r="AI13" t="str">
        <f t="shared" si="12"/>
        <v>休日</v>
      </c>
      <c r="AJ13" s="66">
        <f t="shared" si="37"/>
        <v>45243</v>
      </c>
      <c r="AK13">
        <f t="shared" si="13"/>
      </c>
      <c r="AL13" s="66">
        <f t="shared" si="38"/>
        <v>45259</v>
      </c>
      <c r="AM13">
        <f t="shared" si="14"/>
      </c>
      <c r="AN13" s="66">
        <f t="shared" si="39"/>
        <v>45273</v>
      </c>
      <c r="AO13">
        <f t="shared" si="15"/>
      </c>
      <c r="AP13" s="66">
        <f t="shared" si="40"/>
        <v>45289</v>
      </c>
      <c r="AQ13" t="str">
        <f t="shared" si="16"/>
        <v>休日</v>
      </c>
      <c r="AR13" s="66">
        <f t="shared" si="41"/>
        <v>45304</v>
      </c>
      <c r="AS13" t="str">
        <f t="shared" si="17"/>
        <v>休日</v>
      </c>
      <c r="AT13" s="66">
        <f t="shared" si="42"/>
        <v>45320</v>
      </c>
      <c r="AU13">
        <f t="shared" si="18"/>
      </c>
      <c r="AV13" s="66">
        <f t="shared" si="43"/>
        <v>45335</v>
      </c>
      <c r="AW13">
        <f t="shared" si="19"/>
      </c>
      <c r="AX13" s="66">
        <f t="shared" si="44"/>
        <v>45351</v>
      </c>
      <c r="AY13">
        <f t="shared" si="20"/>
      </c>
      <c r="AZ13" s="66">
        <f t="shared" si="45"/>
        <v>45364</v>
      </c>
      <c r="BA13">
        <f t="shared" si="21"/>
      </c>
      <c r="BB13" s="66">
        <f t="shared" si="46"/>
        <v>45380</v>
      </c>
      <c r="BC13">
        <f t="shared" si="22"/>
      </c>
    </row>
    <row r="14" spans="5:55" ht="13.5">
      <c r="E14" s="66">
        <v>45290</v>
      </c>
      <c r="H14" s="66">
        <f t="shared" si="23"/>
        <v>45030</v>
      </c>
      <c r="I14">
        <f t="shared" si="47"/>
      </c>
      <c r="J14" s="66">
        <f t="shared" si="24"/>
        <v>45046</v>
      </c>
      <c r="K14" t="str">
        <f t="shared" si="0"/>
        <v>休日</v>
      </c>
      <c r="L14" s="66">
        <f t="shared" si="25"/>
        <v>45060</v>
      </c>
      <c r="M14" t="str">
        <f t="shared" si="1"/>
        <v>休日</v>
      </c>
      <c r="N14" s="66">
        <f t="shared" si="26"/>
        <v>45076</v>
      </c>
      <c r="O14">
        <f t="shared" si="2"/>
      </c>
      <c r="P14" s="66">
        <f t="shared" si="27"/>
        <v>45091</v>
      </c>
      <c r="Q14">
        <f t="shared" si="3"/>
      </c>
      <c r="R14" s="66">
        <f t="shared" si="28"/>
        <v>45107</v>
      </c>
      <c r="S14">
        <f t="shared" si="4"/>
      </c>
      <c r="T14" s="66">
        <f t="shared" si="29"/>
        <v>45121</v>
      </c>
      <c r="U14">
        <f t="shared" si="5"/>
      </c>
      <c r="V14" s="66">
        <f t="shared" si="30"/>
        <v>45137</v>
      </c>
      <c r="W14" t="str">
        <f t="shared" si="6"/>
        <v>休日</v>
      </c>
      <c r="X14" s="66">
        <f t="shared" si="31"/>
        <v>45152</v>
      </c>
      <c r="Y14">
        <f t="shared" si="7"/>
      </c>
      <c r="Z14" s="66">
        <f t="shared" si="32"/>
        <v>45168</v>
      </c>
      <c r="AA14">
        <f t="shared" si="8"/>
      </c>
      <c r="AB14" s="66">
        <f t="shared" si="33"/>
        <v>45183</v>
      </c>
      <c r="AC14">
        <f t="shared" si="9"/>
      </c>
      <c r="AD14" s="66">
        <f t="shared" si="34"/>
        <v>45199</v>
      </c>
      <c r="AE14" t="str">
        <f t="shared" si="10"/>
        <v>休日</v>
      </c>
      <c r="AF14" s="66">
        <f t="shared" si="35"/>
        <v>45213</v>
      </c>
      <c r="AG14" t="str">
        <f t="shared" si="11"/>
        <v>休日</v>
      </c>
      <c r="AH14" s="66">
        <f t="shared" si="36"/>
        <v>45229</v>
      </c>
      <c r="AI14">
        <f t="shared" si="12"/>
      </c>
      <c r="AJ14" s="66">
        <f t="shared" si="37"/>
        <v>45244</v>
      </c>
      <c r="AK14">
        <f t="shared" si="13"/>
      </c>
      <c r="AL14" s="66">
        <f t="shared" si="38"/>
        <v>45260</v>
      </c>
      <c r="AM14">
        <f t="shared" si="14"/>
      </c>
      <c r="AN14" s="66">
        <f t="shared" si="39"/>
        <v>45274</v>
      </c>
      <c r="AO14">
        <f t="shared" si="15"/>
      </c>
      <c r="AP14" s="66">
        <f t="shared" si="40"/>
        <v>45290</v>
      </c>
      <c r="AQ14" t="str">
        <f t="shared" si="16"/>
        <v>休日</v>
      </c>
      <c r="AR14" s="66">
        <f t="shared" si="41"/>
        <v>45305</v>
      </c>
      <c r="AS14" t="str">
        <f t="shared" si="17"/>
        <v>休日</v>
      </c>
      <c r="AT14" s="66">
        <f t="shared" si="42"/>
        <v>45321</v>
      </c>
      <c r="AU14">
        <f t="shared" si="18"/>
      </c>
      <c r="AV14" s="66">
        <f t="shared" si="43"/>
        <v>45336</v>
      </c>
      <c r="AW14">
        <f t="shared" si="19"/>
      </c>
      <c r="AX14" s="66">
        <f t="shared" si="44"/>
      </c>
      <c r="AY14">
        <f t="shared" si="20"/>
      </c>
      <c r="AZ14" s="66">
        <f t="shared" si="45"/>
        <v>45365</v>
      </c>
      <c r="BA14">
        <f t="shared" si="21"/>
      </c>
      <c r="BB14" s="66">
        <f t="shared" si="46"/>
        <v>45381</v>
      </c>
      <c r="BC14" t="str">
        <f t="shared" si="22"/>
        <v>休日</v>
      </c>
    </row>
    <row r="15" spans="5:55" ht="13.5">
      <c r="E15" s="66">
        <v>45291</v>
      </c>
      <c r="H15" s="66">
        <f t="shared" si="23"/>
        <v>45031</v>
      </c>
      <c r="I15" t="str">
        <f t="shared" si="47"/>
        <v>休日</v>
      </c>
      <c r="J15" s="66">
        <f t="shared" si="24"/>
      </c>
      <c r="K15">
        <f t="shared" si="0"/>
      </c>
      <c r="L15" s="66">
        <f t="shared" si="25"/>
        <v>45061</v>
      </c>
      <c r="M15">
        <f t="shared" si="1"/>
      </c>
      <c r="N15" s="66">
        <f t="shared" si="26"/>
        <v>45077</v>
      </c>
      <c r="O15">
        <f t="shared" si="2"/>
      </c>
      <c r="P15" s="66">
        <f t="shared" si="27"/>
        <v>45092</v>
      </c>
      <c r="Q15">
        <f t="shared" si="3"/>
      </c>
      <c r="R15" s="66">
        <f t="shared" si="28"/>
      </c>
      <c r="S15">
        <f t="shared" si="4"/>
      </c>
      <c r="T15" s="66">
        <f t="shared" si="29"/>
        <v>45122</v>
      </c>
      <c r="U15" t="str">
        <f t="shared" si="5"/>
        <v>休日</v>
      </c>
      <c r="V15" s="66">
        <f t="shared" si="30"/>
        <v>45138</v>
      </c>
      <c r="W15">
        <f t="shared" si="6"/>
      </c>
      <c r="X15" s="66">
        <f t="shared" si="31"/>
        <v>45153</v>
      </c>
      <c r="Y15">
        <f t="shared" si="7"/>
      </c>
      <c r="Z15" s="66">
        <f t="shared" si="32"/>
        <v>45169</v>
      </c>
      <c r="AA15">
        <f t="shared" si="8"/>
      </c>
      <c r="AB15" s="66">
        <f t="shared" si="33"/>
        <v>45184</v>
      </c>
      <c r="AC15">
        <f t="shared" si="9"/>
      </c>
      <c r="AD15" s="66">
        <f t="shared" si="34"/>
      </c>
      <c r="AE15">
        <f t="shared" si="10"/>
      </c>
      <c r="AF15" s="66">
        <f t="shared" si="35"/>
        <v>45214</v>
      </c>
      <c r="AG15" t="str">
        <f t="shared" si="11"/>
        <v>休日</v>
      </c>
      <c r="AH15" s="66">
        <f t="shared" si="36"/>
        <v>45230</v>
      </c>
      <c r="AI15">
        <f t="shared" si="12"/>
      </c>
      <c r="AJ15" s="66">
        <f t="shared" si="37"/>
        <v>45245</v>
      </c>
      <c r="AK15">
        <f t="shared" si="13"/>
      </c>
      <c r="AL15" s="66">
        <f t="shared" si="38"/>
      </c>
      <c r="AM15">
        <f t="shared" si="14"/>
      </c>
      <c r="AN15" s="66">
        <f t="shared" si="39"/>
        <v>45275</v>
      </c>
      <c r="AO15">
        <f t="shared" si="15"/>
      </c>
      <c r="AP15" s="66">
        <f t="shared" si="40"/>
        <v>45291</v>
      </c>
      <c r="AQ15" t="str">
        <f t="shared" si="16"/>
        <v>休日</v>
      </c>
      <c r="AR15" s="66">
        <f t="shared" si="41"/>
        <v>45306</v>
      </c>
      <c r="AS15">
        <f t="shared" si="17"/>
      </c>
      <c r="AT15" s="66">
        <f t="shared" si="42"/>
        <v>45322</v>
      </c>
      <c r="AU15">
        <f t="shared" si="18"/>
      </c>
      <c r="AV15" s="66">
        <f t="shared" si="43"/>
        <v>45337</v>
      </c>
      <c r="AW15">
        <f t="shared" si="19"/>
      </c>
      <c r="AX15" s="66">
        <f t="shared" si="44"/>
      </c>
      <c r="AY15">
        <f t="shared" si="20"/>
      </c>
      <c r="AZ15" s="66">
        <f t="shared" si="45"/>
        <v>45366</v>
      </c>
      <c r="BA15">
        <f t="shared" si="21"/>
      </c>
      <c r="BB15" s="66">
        <f t="shared" si="46"/>
        <v>45382</v>
      </c>
      <c r="BC15" t="str">
        <f t="shared" si="22"/>
        <v>休日</v>
      </c>
    </row>
    <row r="16" spans="5:55" ht="13.5">
      <c r="E16" s="66">
        <v>45292</v>
      </c>
      <c r="F16" t="s">
        <v>25</v>
      </c>
      <c r="H16" s="66">
        <f t="shared" si="23"/>
        <v>45032</v>
      </c>
      <c r="I16" t="str">
        <f t="shared" si="47"/>
        <v>休日</v>
      </c>
      <c r="J16" s="66">
        <f t="shared" si="24"/>
      </c>
      <c r="K16">
        <f t="shared" si="0"/>
      </c>
      <c r="L16" s="66">
        <f t="shared" si="25"/>
        <v>45062</v>
      </c>
      <c r="M16">
        <f t="shared" si="1"/>
      </c>
      <c r="N16" s="66">
        <f t="shared" si="26"/>
      </c>
      <c r="O16">
        <f t="shared" si="2"/>
      </c>
      <c r="P16" s="66">
        <f t="shared" si="27"/>
        <v>45093</v>
      </c>
      <c r="Q16">
        <f t="shared" si="3"/>
      </c>
      <c r="R16" s="66">
        <f t="shared" si="28"/>
      </c>
      <c r="S16">
        <f t="shared" si="4"/>
      </c>
      <c r="T16" s="66">
        <f t="shared" si="29"/>
        <v>45123</v>
      </c>
      <c r="U16" t="str">
        <f t="shared" si="5"/>
        <v>休日</v>
      </c>
      <c r="V16" s="66">
        <f t="shared" si="30"/>
      </c>
      <c r="W16">
        <f t="shared" si="6"/>
      </c>
      <c r="X16" s="66">
        <f t="shared" si="31"/>
        <v>45154</v>
      </c>
      <c r="Y16">
        <f t="shared" si="7"/>
      </c>
      <c r="Z16" s="66">
        <f t="shared" si="32"/>
      </c>
      <c r="AA16">
        <f t="shared" si="8"/>
      </c>
      <c r="AB16" s="66">
        <f t="shared" si="33"/>
        <v>45185</v>
      </c>
      <c r="AC16" t="str">
        <f t="shared" si="9"/>
        <v>休日</v>
      </c>
      <c r="AD16" s="66">
        <f t="shared" si="34"/>
      </c>
      <c r="AE16">
        <f t="shared" si="10"/>
      </c>
      <c r="AF16" s="66">
        <f t="shared" si="35"/>
        <v>45215</v>
      </c>
      <c r="AG16">
        <f t="shared" si="11"/>
      </c>
      <c r="AH16" s="66">
        <f t="shared" si="36"/>
      </c>
      <c r="AI16">
        <f t="shared" si="12"/>
      </c>
      <c r="AJ16" s="66">
        <f t="shared" si="37"/>
        <v>45246</v>
      </c>
      <c r="AK16">
        <f t="shared" si="13"/>
      </c>
      <c r="AL16" s="66">
        <f t="shared" si="38"/>
      </c>
      <c r="AM16">
        <f t="shared" si="14"/>
      </c>
      <c r="AN16" s="66">
        <f t="shared" si="39"/>
        <v>45276</v>
      </c>
      <c r="AO16" t="str">
        <f t="shared" si="15"/>
        <v>休日</v>
      </c>
      <c r="AP16" s="66">
        <f t="shared" si="40"/>
      </c>
      <c r="AQ16">
        <f t="shared" si="16"/>
      </c>
      <c r="AR16" s="66">
        <f t="shared" si="41"/>
        <v>45307</v>
      </c>
      <c r="AS16">
        <f t="shared" si="17"/>
      </c>
      <c r="AT16" s="66">
        <f t="shared" si="42"/>
      </c>
      <c r="AU16">
        <f t="shared" si="18"/>
      </c>
      <c r="AV16" s="66">
        <f t="shared" si="43"/>
        <v>45338</v>
      </c>
      <c r="AW16">
        <f t="shared" si="19"/>
      </c>
      <c r="AX16" s="66">
        <f t="shared" si="44"/>
      </c>
      <c r="AY16">
        <f t="shared" si="20"/>
      </c>
      <c r="AZ16" s="66">
        <f t="shared" si="45"/>
        <v>45367</v>
      </c>
      <c r="BA16" t="str">
        <f t="shared" si="21"/>
        <v>休日</v>
      </c>
      <c r="BB16" s="66">
        <f t="shared" si="46"/>
      </c>
      <c r="BC16">
        <f t="shared" si="22"/>
      </c>
    </row>
    <row r="17" spans="5:32" ht="13.5">
      <c r="E17" s="66">
        <v>45293</v>
      </c>
      <c r="H17" s="66"/>
      <c r="L17" s="66"/>
      <c r="N17" s="66"/>
      <c r="P17" s="66"/>
      <c r="R17" s="66"/>
      <c r="T17" s="66"/>
      <c r="V17" s="66"/>
      <c r="X17" s="66"/>
      <c r="Z17" s="66"/>
      <c r="AB17" s="66"/>
      <c r="AD17" s="66"/>
      <c r="AF17" s="66"/>
    </row>
    <row r="18" spans="5:32" ht="13.5">
      <c r="E18" s="66">
        <v>45294</v>
      </c>
      <c r="H18" s="66"/>
      <c r="L18" s="66"/>
      <c r="N18" s="66"/>
      <c r="P18" s="66"/>
      <c r="R18" s="66"/>
      <c r="T18" s="66"/>
      <c r="V18" s="66"/>
      <c r="X18" s="66"/>
      <c r="Z18" s="66"/>
      <c r="AB18" s="66"/>
      <c r="AD18" s="66"/>
      <c r="AF18" s="66"/>
    </row>
    <row r="19" spans="5:32" ht="13.5">
      <c r="E19" s="66">
        <v>45299</v>
      </c>
      <c r="F19" t="s">
        <v>26</v>
      </c>
      <c r="H19" s="66"/>
      <c r="L19" s="66"/>
      <c r="N19" s="66"/>
      <c r="P19" s="66"/>
      <c r="R19" s="66"/>
      <c r="T19" s="66"/>
      <c r="V19" s="66"/>
      <c r="X19" s="66"/>
      <c r="Z19" s="66"/>
      <c r="AB19" s="66"/>
      <c r="AD19" s="66"/>
      <c r="AF19" s="66"/>
    </row>
    <row r="20" spans="5:32" ht="13.5">
      <c r="E20" s="66">
        <v>45333</v>
      </c>
      <c r="F20" t="s">
        <v>27</v>
      </c>
      <c r="H20" s="66"/>
      <c r="L20" s="66"/>
      <c r="N20" s="66"/>
      <c r="P20" s="66"/>
      <c r="R20" s="66"/>
      <c r="T20" s="66"/>
      <c r="V20" s="66"/>
      <c r="X20" s="66"/>
      <c r="Z20" s="66"/>
      <c r="AB20" s="66"/>
      <c r="AD20" s="66"/>
      <c r="AF20" s="66"/>
    </row>
    <row r="21" spans="5:32" ht="13.5">
      <c r="E21" s="66">
        <v>45334</v>
      </c>
      <c r="F21" t="s">
        <v>32</v>
      </c>
      <c r="H21" s="66"/>
      <c r="L21" s="66"/>
      <c r="N21" s="66"/>
      <c r="P21" s="66"/>
      <c r="R21" s="66"/>
      <c r="T21" s="66"/>
      <c r="V21" s="66"/>
      <c r="X21" s="66"/>
      <c r="Z21" s="66"/>
      <c r="AB21" s="66"/>
      <c r="AD21" s="66"/>
      <c r="AF21" s="66"/>
    </row>
    <row r="22" spans="5:32" ht="13.5">
      <c r="E22" s="66">
        <v>45345</v>
      </c>
      <c r="F22" t="s">
        <v>28</v>
      </c>
      <c r="H22" s="66"/>
      <c r="L22" s="66"/>
      <c r="N22" s="66"/>
      <c r="P22" s="66"/>
      <c r="R22" s="66"/>
      <c r="T22" s="66"/>
      <c r="V22" s="66"/>
      <c r="X22" s="66"/>
      <c r="Z22" s="66"/>
      <c r="AB22" s="66"/>
      <c r="AD22" s="66"/>
      <c r="AF22" s="66"/>
    </row>
    <row r="23" spans="5:32" ht="13.5">
      <c r="E23" s="66">
        <v>45371</v>
      </c>
      <c r="F23" t="s">
        <v>29</v>
      </c>
      <c r="H23" s="66"/>
      <c r="L23" s="66"/>
      <c r="N23" s="66"/>
      <c r="P23" s="66"/>
      <c r="R23" s="66"/>
      <c r="T23" s="66"/>
      <c r="V23" s="66"/>
      <c r="X23" s="66"/>
      <c r="Z23" s="66"/>
      <c r="AB23" s="66"/>
      <c r="AD23" s="66"/>
      <c r="AF23" s="66"/>
    </row>
    <row r="24" spans="8:32" ht="13.5">
      <c r="H24" s="66"/>
      <c r="L24" s="66"/>
      <c r="N24" s="66"/>
      <c r="P24" s="66"/>
      <c r="R24" s="66"/>
      <c r="T24" s="66"/>
      <c r="V24" s="66"/>
      <c r="X24" s="66"/>
      <c r="Z24" s="66"/>
      <c r="AB24" s="66"/>
      <c r="AD24" s="66"/>
      <c r="AF24" s="66"/>
    </row>
    <row r="25" spans="8:32" ht="13.5">
      <c r="H25" s="66"/>
      <c r="L25" s="66"/>
      <c r="N25" s="66"/>
      <c r="P25" s="66"/>
      <c r="R25" s="66"/>
      <c r="T25" s="66"/>
      <c r="V25" s="66"/>
      <c r="X25" s="66"/>
      <c r="Z25" s="66"/>
      <c r="AB25" s="66"/>
      <c r="AD25" s="66"/>
      <c r="AF25" s="66"/>
    </row>
    <row r="26" spans="8:32" ht="13.5">
      <c r="H26" s="66"/>
      <c r="L26" s="66"/>
      <c r="N26" s="66"/>
      <c r="P26" s="66"/>
      <c r="R26" s="66"/>
      <c r="T26" s="66"/>
      <c r="V26" s="66"/>
      <c r="X26" s="66"/>
      <c r="Z26" s="66"/>
      <c r="AB26" s="66"/>
      <c r="AD26" s="66"/>
      <c r="AF26" s="66"/>
    </row>
    <row r="27" spans="5:32" ht="13.5">
      <c r="E27" s="66"/>
      <c r="H27" s="66"/>
      <c r="L27" s="66"/>
      <c r="N27" s="66"/>
      <c r="P27" s="66"/>
      <c r="R27" s="66"/>
      <c r="T27" s="66"/>
      <c r="V27" s="66"/>
      <c r="X27" s="66"/>
      <c r="Z27" s="66"/>
      <c r="AB27" s="66"/>
      <c r="AD27" s="66"/>
      <c r="AF27" s="66"/>
    </row>
    <row r="28" spans="5:32" ht="13.5">
      <c r="E28" s="66"/>
      <c r="H28" s="66"/>
      <c r="L28" s="66"/>
      <c r="N28" s="66"/>
      <c r="P28" s="66"/>
      <c r="R28" s="66"/>
      <c r="T28" s="66"/>
      <c r="V28" s="66"/>
      <c r="X28" s="66"/>
      <c r="Z28" s="66"/>
      <c r="AB28" s="66"/>
      <c r="AD28" s="66"/>
      <c r="AF28" s="66"/>
    </row>
    <row r="29" spans="5:32" ht="13.5">
      <c r="E29" s="66"/>
      <c r="H29" s="66"/>
      <c r="L29" s="66"/>
      <c r="N29" s="66"/>
      <c r="P29" s="66"/>
      <c r="R29" s="66"/>
      <c r="T29" s="66"/>
      <c r="V29" s="66"/>
      <c r="X29" s="66"/>
      <c r="Z29" s="66"/>
      <c r="AB29" s="66"/>
      <c r="AD29" s="66"/>
      <c r="AF29" s="66"/>
    </row>
    <row r="30" spans="5:32" ht="13.5">
      <c r="E30" s="66"/>
      <c r="H30" s="66"/>
      <c r="L30" s="66"/>
      <c r="N30" s="66"/>
      <c r="P30" s="66"/>
      <c r="R30" s="66"/>
      <c r="T30" s="66"/>
      <c r="V30" s="66"/>
      <c r="X30" s="66"/>
      <c r="Z30" s="66"/>
      <c r="AB30" s="66"/>
      <c r="AD30" s="66"/>
      <c r="AF30" s="66"/>
    </row>
    <row r="31" spans="5:32" ht="13.5">
      <c r="E31" s="66"/>
      <c r="H31" s="66"/>
      <c r="L31" s="66"/>
      <c r="N31" s="66"/>
      <c r="P31" s="66"/>
      <c r="R31" s="66"/>
      <c r="T31" s="66"/>
      <c r="V31" s="66"/>
      <c r="X31" s="66"/>
      <c r="Z31" s="66"/>
      <c r="AB31" s="66"/>
      <c r="AD31" s="66"/>
      <c r="AF31" s="66"/>
    </row>
    <row r="32" ht="13.5">
      <c r="E32" s="66"/>
    </row>
    <row r="33" ht="13.5">
      <c r="E33" s="66"/>
    </row>
    <row r="34" ht="13.5">
      <c r="E34" s="66"/>
    </row>
    <row r="35" ht="13.5">
      <c r="E35" s="66"/>
    </row>
    <row r="36" ht="13.5">
      <c r="E36" s="66"/>
    </row>
    <row r="37" ht="13.5">
      <c r="E37" s="66"/>
    </row>
    <row r="38" ht="13.5">
      <c r="E38" s="66"/>
    </row>
    <row r="39" ht="13.5">
      <c r="E39" s="66"/>
    </row>
    <row r="40" ht="13.5">
      <c r="E40" s="66"/>
    </row>
    <row r="41" ht="13.5">
      <c r="E41" s="66"/>
    </row>
    <row r="42" ht="13.5">
      <c r="E42" s="66"/>
    </row>
    <row r="43" ht="13.5">
      <c r="E43" s="66"/>
    </row>
    <row r="44" ht="13.5">
      <c r="E44" s="66"/>
    </row>
    <row r="45" ht="13.5">
      <c r="E45" s="66"/>
    </row>
    <row r="46" ht="13.5">
      <c r="E46" s="66"/>
    </row>
    <row r="47" ht="13.5">
      <c r="E47" s="66"/>
    </row>
  </sheetData>
  <sheetProtection/>
  <mergeCells count="1">
    <mergeCell ref="B1:C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R33"/>
  <sheetViews>
    <sheetView tabSelected="1" view="pageBreakPreview" zoomScale="70" zoomScaleSheetLayoutView="70" zoomScalePageLayoutView="0" workbookViewId="0" topLeftCell="A1">
      <selection activeCell="M25" sqref="M25"/>
    </sheetView>
  </sheetViews>
  <sheetFormatPr defaultColWidth="9.00390625" defaultRowHeight="13.5"/>
  <cols>
    <col min="1" max="2" width="4.125" style="9" customWidth="1"/>
    <col min="3" max="4" width="11.50390625" style="9" customWidth="1"/>
    <col min="5" max="6" width="11.125" style="9" customWidth="1"/>
    <col min="7" max="7" width="2.625" style="9" customWidth="1"/>
    <col min="8" max="8" width="3.125" style="9" customWidth="1"/>
    <col min="9" max="10" width="4.125" style="9" customWidth="1"/>
    <col min="11" max="12" width="11.50390625" style="9" customWidth="1"/>
    <col min="13" max="14" width="11.125" style="9" customWidth="1"/>
    <col min="15" max="15" width="2.625" style="9" customWidth="1"/>
    <col min="16" max="16384" width="9.00390625" style="9" customWidth="1"/>
  </cols>
  <sheetData>
    <row r="1" spans="1:15" ht="50.25" customHeight="1">
      <c r="A1" s="160" t="s">
        <v>33</v>
      </c>
      <c r="B1" s="160"/>
      <c r="C1" s="160"/>
      <c r="D1" s="160"/>
      <c r="E1" s="160"/>
      <c r="F1" s="160"/>
      <c r="G1" s="160"/>
      <c r="H1" s="160"/>
      <c r="I1" s="160"/>
      <c r="J1" s="160"/>
      <c r="K1" s="160"/>
      <c r="L1" s="160"/>
      <c r="M1" s="160"/>
      <c r="N1" s="160"/>
      <c r="O1" s="160"/>
    </row>
    <row r="2" spans="1:15" ht="26.25" customHeight="1">
      <c r="A2" s="162">
        <v>2023</v>
      </c>
      <c r="B2" s="162"/>
      <c r="C2" s="13" t="s">
        <v>39</v>
      </c>
      <c r="D2" s="161"/>
      <c r="E2" s="161"/>
      <c r="F2" s="161"/>
      <c r="G2" s="161"/>
      <c r="H2" s="14"/>
      <c r="I2" s="95" t="s">
        <v>34</v>
      </c>
      <c r="J2" s="15"/>
      <c r="K2" s="164"/>
      <c r="L2" s="164"/>
      <c r="M2" s="164"/>
      <c r="N2" s="164"/>
      <c r="O2" s="164"/>
    </row>
    <row r="3" spans="1:15" ht="26.25" customHeight="1">
      <c r="A3" s="163">
        <v>4</v>
      </c>
      <c r="B3" s="163"/>
      <c r="C3" s="16" t="s">
        <v>40</v>
      </c>
      <c r="D3" s="16"/>
      <c r="E3" s="16"/>
      <c r="F3" s="16"/>
      <c r="G3" s="17"/>
      <c r="H3" s="17"/>
      <c r="I3" s="95" t="s">
        <v>36</v>
      </c>
      <c r="J3" s="15"/>
      <c r="K3" s="18"/>
      <c r="L3" s="19" t="s">
        <v>35</v>
      </c>
      <c r="M3" s="130"/>
      <c r="N3" s="130"/>
      <c r="O3" s="130"/>
    </row>
    <row r="4" ht="6" customHeight="1" thickBot="1"/>
    <row r="5" spans="1:17" ht="37.5" customHeight="1">
      <c r="A5" s="147" t="s">
        <v>37</v>
      </c>
      <c r="B5" s="131" t="s">
        <v>38</v>
      </c>
      <c r="C5" s="151" t="s">
        <v>41</v>
      </c>
      <c r="D5" s="152"/>
      <c r="E5" s="153" t="s">
        <v>44</v>
      </c>
      <c r="F5" s="143" t="s">
        <v>45</v>
      </c>
      <c r="G5" s="144"/>
      <c r="H5" s="1"/>
      <c r="I5" s="147" t="s">
        <v>37</v>
      </c>
      <c r="J5" s="131" t="s">
        <v>38</v>
      </c>
      <c r="K5" s="151" t="s">
        <v>41</v>
      </c>
      <c r="L5" s="152"/>
      <c r="M5" s="153" t="s">
        <v>44</v>
      </c>
      <c r="N5" s="143" t="s">
        <v>45</v>
      </c>
      <c r="O5" s="144"/>
      <c r="Q5" s="92" t="s">
        <v>55</v>
      </c>
    </row>
    <row r="6" spans="1:18" ht="25.5" customHeight="1" thickBot="1">
      <c r="A6" s="148"/>
      <c r="B6" s="132"/>
      <c r="C6" s="31" t="s">
        <v>42</v>
      </c>
      <c r="D6" s="58" t="s">
        <v>43</v>
      </c>
      <c r="E6" s="154"/>
      <c r="F6" s="145"/>
      <c r="G6" s="146"/>
      <c r="H6" s="2"/>
      <c r="I6" s="148"/>
      <c r="J6" s="132"/>
      <c r="K6" s="31" t="s">
        <v>42</v>
      </c>
      <c r="L6" s="58" t="s">
        <v>43</v>
      </c>
      <c r="M6" s="154"/>
      <c r="N6" s="145"/>
      <c r="O6" s="146"/>
      <c r="Q6" s="93" t="s">
        <v>57</v>
      </c>
      <c r="R6" s="93" t="s">
        <v>58</v>
      </c>
    </row>
    <row r="7" spans="1:18" ht="30" customHeight="1">
      <c r="A7" s="87">
        <f>DATE(A2,A3,1)</f>
        <v>45017</v>
      </c>
      <c r="B7" s="109">
        <f>A7</f>
        <v>45017</v>
      </c>
      <c r="C7" s="35"/>
      <c r="D7" s="36"/>
      <c r="E7" s="36"/>
      <c r="F7" s="193"/>
      <c r="G7" s="194"/>
      <c r="H7" s="3"/>
      <c r="I7" s="72">
        <f>A22+1</f>
        <v>45033</v>
      </c>
      <c r="J7" s="103">
        <f>I7</f>
        <v>45033</v>
      </c>
      <c r="K7" s="113">
        <f>+$Q$7</f>
        <v>0.3541666666666667</v>
      </c>
      <c r="L7" s="114">
        <f>+$R$7</f>
        <v>0.75</v>
      </c>
      <c r="M7" s="114">
        <f>IF(K7="","",L7-K7)</f>
        <v>0.3958333333333333</v>
      </c>
      <c r="N7" s="185"/>
      <c r="O7" s="186"/>
      <c r="Q7" s="96">
        <v>0.3541666666666667</v>
      </c>
      <c r="R7" s="96">
        <v>0.75</v>
      </c>
    </row>
    <row r="8" spans="1:17" ht="30" customHeight="1">
      <c r="A8" s="71">
        <f>A7+1</f>
        <v>45018</v>
      </c>
      <c r="B8" s="99">
        <f>A8</f>
        <v>45018</v>
      </c>
      <c r="C8" s="35"/>
      <c r="D8" s="36"/>
      <c r="E8" s="36">
        <f>IF(C8="","",D8-C8)</f>
      </c>
      <c r="F8" s="116"/>
      <c r="G8" s="117"/>
      <c r="H8" s="4"/>
      <c r="I8" s="72">
        <f>I7+1</f>
        <v>45034</v>
      </c>
      <c r="J8" s="103">
        <f aca="true" t="shared" si="0" ref="J8:J20">I8</f>
        <v>45034</v>
      </c>
      <c r="K8" s="32">
        <f>+$Q$7</f>
        <v>0.3541666666666667</v>
      </c>
      <c r="L8" s="33">
        <f>+$R$7</f>
        <v>0.75</v>
      </c>
      <c r="M8" s="33">
        <f>IF(K8="","",L8-K8)</f>
        <v>0.3958333333333333</v>
      </c>
      <c r="N8" s="191"/>
      <c r="O8" s="192"/>
      <c r="Q8" s="9" t="s">
        <v>56</v>
      </c>
    </row>
    <row r="9" spans="1:15" ht="30" customHeight="1">
      <c r="A9" s="72">
        <f aca="true" t="shared" si="1" ref="A9:A22">A8+1</f>
        <v>45019</v>
      </c>
      <c r="B9" s="103">
        <f>A9</f>
        <v>45019</v>
      </c>
      <c r="C9" s="59">
        <v>0.3541666666666667</v>
      </c>
      <c r="D9" s="60">
        <v>0.75</v>
      </c>
      <c r="E9" s="60">
        <v>0.3958333333333333</v>
      </c>
      <c r="F9" s="175"/>
      <c r="G9" s="176"/>
      <c r="H9" s="4"/>
      <c r="I9" s="69">
        <f>I8+1</f>
        <v>45035</v>
      </c>
      <c r="J9" s="98">
        <f t="shared" si="0"/>
        <v>45035</v>
      </c>
      <c r="K9" s="32">
        <f>+$Q$7</f>
        <v>0.3541666666666667</v>
      </c>
      <c r="L9" s="33">
        <f>+$R$7</f>
        <v>0.75</v>
      </c>
      <c r="M9" s="33">
        <f aca="true" t="shared" si="2" ref="M9:M21">IF(K9="","",L9-K9)</f>
        <v>0.3958333333333333</v>
      </c>
      <c r="N9" s="118"/>
      <c r="O9" s="119"/>
    </row>
    <row r="10" spans="1:15" ht="30" customHeight="1">
      <c r="A10" s="72">
        <f t="shared" si="1"/>
        <v>45020</v>
      </c>
      <c r="B10" s="103">
        <f aca="true" t="shared" si="3" ref="B10:B22">A10</f>
        <v>45020</v>
      </c>
      <c r="C10" s="113">
        <f aca="true" t="shared" si="4" ref="C10:C20">+$Q$7</f>
        <v>0.3541666666666667</v>
      </c>
      <c r="D10" s="114">
        <f aca="true" t="shared" si="5" ref="D10:D20">+$R$7</f>
        <v>0.75</v>
      </c>
      <c r="E10" s="114">
        <f>IF(C10="","",D10-C10)</f>
        <v>0.3958333333333333</v>
      </c>
      <c r="F10" s="180"/>
      <c r="G10" s="181"/>
      <c r="H10" s="1"/>
      <c r="I10" s="69">
        <f aca="true" t="shared" si="6" ref="I10:I20">I9+1</f>
        <v>45036</v>
      </c>
      <c r="J10" s="98">
        <f t="shared" si="0"/>
        <v>45036</v>
      </c>
      <c r="K10" s="59">
        <f>+$Q$7</f>
        <v>0.3541666666666667</v>
      </c>
      <c r="L10" s="60">
        <f>+$R$7</f>
        <v>0.75</v>
      </c>
      <c r="M10" s="62">
        <f t="shared" si="2"/>
        <v>0.3958333333333333</v>
      </c>
      <c r="N10" s="185"/>
      <c r="O10" s="186"/>
    </row>
    <row r="11" spans="1:15" ht="30" customHeight="1">
      <c r="A11" s="69">
        <f t="shared" si="1"/>
        <v>45021</v>
      </c>
      <c r="B11" s="98">
        <f>A11</f>
        <v>45021</v>
      </c>
      <c r="C11" s="113">
        <f t="shared" si="4"/>
        <v>0.3541666666666667</v>
      </c>
      <c r="D11" s="114">
        <f t="shared" si="5"/>
        <v>0.75</v>
      </c>
      <c r="E11" s="114">
        <f>IF(C11="","",D11-C11)</f>
        <v>0.3958333333333333</v>
      </c>
      <c r="F11" s="180"/>
      <c r="G11" s="181"/>
      <c r="H11" s="3"/>
      <c r="I11" s="69">
        <f t="shared" si="6"/>
        <v>45037</v>
      </c>
      <c r="J11" s="98">
        <f t="shared" si="0"/>
        <v>45037</v>
      </c>
      <c r="K11" s="59">
        <f>+$Q$7</f>
        <v>0.3541666666666667</v>
      </c>
      <c r="L11" s="60">
        <f>+$R$7</f>
        <v>0.75</v>
      </c>
      <c r="M11" s="60">
        <f t="shared" si="2"/>
        <v>0.3958333333333333</v>
      </c>
      <c r="N11" s="182"/>
      <c r="O11" s="183"/>
    </row>
    <row r="12" spans="1:15" ht="30" customHeight="1">
      <c r="A12" s="69">
        <f t="shared" si="1"/>
        <v>45022</v>
      </c>
      <c r="B12" s="98">
        <f t="shared" si="3"/>
        <v>45022</v>
      </c>
      <c r="C12" s="59">
        <f t="shared" si="4"/>
        <v>0.3541666666666667</v>
      </c>
      <c r="D12" s="60">
        <f t="shared" si="5"/>
        <v>0.75</v>
      </c>
      <c r="E12" s="60">
        <f>IF(C12="","",D12-C12)</f>
        <v>0.3958333333333333</v>
      </c>
      <c r="F12" s="189"/>
      <c r="G12" s="190"/>
      <c r="H12" s="3"/>
      <c r="I12" s="71">
        <f t="shared" si="6"/>
        <v>45038</v>
      </c>
      <c r="J12" s="104">
        <f t="shared" si="0"/>
        <v>45038</v>
      </c>
      <c r="K12" s="35"/>
      <c r="L12" s="36"/>
      <c r="M12" s="36"/>
      <c r="N12" s="134"/>
      <c r="O12" s="135"/>
    </row>
    <row r="13" spans="1:15" ht="30" customHeight="1">
      <c r="A13" s="69">
        <f t="shared" si="1"/>
        <v>45023</v>
      </c>
      <c r="B13" s="98">
        <f t="shared" si="3"/>
        <v>45023</v>
      </c>
      <c r="C13" s="59">
        <f t="shared" si="4"/>
        <v>0.3541666666666667</v>
      </c>
      <c r="D13" s="60">
        <f t="shared" si="5"/>
        <v>0.75</v>
      </c>
      <c r="E13" s="60">
        <f>IF(C13="","",D13-C13)</f>
        <v>0.3958333333333333</v>
      </c>
      <c r="F13" s="175"/>
      <c r="G13" s="176"/>
      <c r="H13" s="3"/>
      <c r="I13" s="71">
        <f t="shared" si="6"/>
        <v>45039</v>
      </c>
      <c r="J13" s="99">
        <f t="shared" si="0"/>
        <v>45039</v>
      </c>
      <c r="K13" s="35"/>
      <c r="L13" s="36"/>
      <c r="M13" s="36"/>
      <c r="N13" s="128"/>
      <c r="O13" s="129"/>
    </row>
    <row r="14" spans="1:15" ht="30" customHeight="1">
      <c r="A14" s="71">
        <f t="shared" si="1"/>
        <v>45024</v>
      </c>
      <c r="B14" s="104">
        <f t="shared" si="3"/>
        <v>45024</v>
      </c>
      <c r="C14" s="35"/>
      <c r="D14" s="36"/>
      <c r="E14" s="36"/>
      <c r="F14" s="116"/>
      <c r="G14" s="117"/>
      <c r="H14" s="5"/>
      <c r="I14" s="72">
        <f t="shared" si="6"/>
        <v>45040</v>
      </c>
      <c r="J14" s="103">
        <f>I14</f>
        <v>45040</v>
      </c>
      <c r="K14" s="113">
        <f>+$Q$7</f>
        <v>0.3541666666666667</v>
      </c>
      <c r="L14" s="114">
        <f>+$R$7</f>
        <v>0.75</v>
      </c>
      <c r="M14" s="114">
        <f>IF(K14="","",L14-K14)</f>
        <v>0.3958333333333333</v>
      </c>
      <c r="N14" s="185"/>
      <c r="O14" s="186"/>
    </row>
    <row r="15" spans="1:15" ht="30" customHeight="1">
      <c r="A15" s="71">
        <f t="shared" si="1"/>
        <v>45025</v>
      </c>
      <c r="B15" s="99">
        <f t="shared" si="3"/>
        <v>45025</v>
      </c>
      <c r="C15" s="40"/>
      <c r="D15" s="41"/>
      <c r="E15" s="36">
        <f aca="true" t="shared" si="7" ref="E15:E20">IF(C15="","",D15-C15)</f>
      </c>
      <c r="F15" s="187"/>
      <c r="G15" s="188"/>
      <c r="H15" s="4"/>
      <c r="I15" s="72">
        <f t="shared" si="6"/>
        <v>45041</v>
      </c>
      <c r="J15" s="103">
        <f t="shared" si="0"/>
        <v>45041</v>
      </c>
      <c r="K15" s="32">
        <f>+$Q$7</f>
        <v>0.3541666666666667</v>
      </c>
      <c r="L15" s="33">
        <f>+$R$7</f>
        <v>0.75</v>
      </c>
      <c r="M15" s="33">
        <f>IF(K15="","",L15-K15)</f>
        <v>0.3958333333333333</v>
      </c>
      <c r="N15" s="185"/>
      <c r="O15" s="186"/>
    </row>
    <row r="16" spans="1:15" ht="30" customHeight="1">
      <c r="A16" s="72">
        <f t="shared" si="1"/>
        <v>45026</v>
      </c>
      <c r="B16" s="103">
        <f>A16</f>
        <v>45026</v>
      </c>
      <c r="C16" s="113">
        <f t="shared" si="4"/>
        <v>0.3541666666666667</v>
      </c>
      <c r="D16" s="114">
        <f t="shared" si="5"/>
        <v>0.75</v>
      </c>
      <c r="E16" s="114">
        <f t="shared" si="7"/>
        <v>0.3958333333333333</v>
      </c>
      <c r="F16" s="175"/>
      <c r="G16" s="176"/>
      <c r="H16" s="4"/>
      <c r="I16" s="69">
        <f t="shared" si="6"/>
        <v>45042</v>
      </c>
      <c r="J16" s="98">
        <f t="shared" si="0"/>
        <v>45042</v>
      </c>
      <c r="K16" s="32">
        <f>+$Q$7</f>
        <v>0.3541666666666667</v>
      </c>
      <c r="L16" s="33">
        <f>+$R$7</f>
        <v>0.75</v>
      </c>
      <c r="M16" s="33">
        <f t="shared" si="2"/>
        <v>0.3958333333333333</v>
      </c>
      <c r="N16" s="118"/>
      <c r="O16" s="119"/>
    </row>
    <row r="17" spans="1:15" ht="30" customHeight="1">
      <c r="A17" s="72">
        <f t="shared" si="1"/>
        <v>45027</v>
      </c>
      <c r="B17" s="103">
        <f t="shared" si="3"/>
        <v>45027</v>
      </c>
      <c r="C17" s="113">
        <f t="shared" si="4"/>
        <v>0.3541666666666667</v>
      </c>
      <c r="D17" s="114">
        <f t="shared" si="5"/>
        <v>0.75</v>
      </c>
      <c r="E17" s="114">
        <f t="shared" si="7"/>
        <v>0.3958333333333333</v>
      </c>
      <c r="F17" s="180"/>
      <c r="G17" s="181"/>
      <c r="H17" s="4"/>
      <c r="I17" s="69">
        <f t="shared" si="6"/>
        <v>45043</v>
      </c>
      <c r="J17" s="98">
        <f t="shared" si="0"/>
        <v>45043</v>
      </c>
      <c r="K17" s="59">
        <f>+$Q$7</f>
        <v>0.3541666666666667</v>
      </c>
      <c r="L17" s="60">
        <f>+$R$7</f>
        <v>0.75</v>
      </c>
      <c r="M17" s="60">
        <f t="shared" si="2"/>
        <v>0.3958333333333333</v>
      </c>
      <c r="N17" s="182"/>
      <c r="O17" s="183"/>
    </row>
    <row r="18" spans="1:15" ht="30" customHeight="1">
      <c r="A18" s="69">
        <f t="shared" si="1"/>
        <v>45028</v>
      </c>
      <c r="B18" s="98">
        <f t="shared" si="3"/>
        <v>45028</v>
      </c>
      <c r="C18" s="113">
        <f t="shared" si="4"/>
        <v>0.3541666666666667</v>
      </c>
      <c r="D18" s="114">
        <f t="shared" si="5"/>
        <v>0.75</v>
      </c>
      <c r="E18" s="114">
        <f t="shared" si="7"/>
        <v>0.3958333333333333</v>
      </c>
      <c r="F18" s="180"/>
      <c r="G18" s="181"/>
      <c r="H18" s="4"/>
      <c r="I18" s="69">
        <f t="shared" si="6"/>
        <v>45044</v>
      </c>
      <c r="J18" s="98">
        <f t="shared" si="0"/>
        <v>45044</v>
      </c>
      <c r="K18" s="59">
        <f>+$Q$7</f>
        <v>0.3541666666666667</v>
      </c>
      <c r="L18" s="60">
        <f>+$R$7</f>
        <v>0.75</v>
      </c>
      <c r="M18" s="33">
        <f t="shared" si="2"/>
        <v>0.3958333333333333</v>
      </c>
      <c r="N18" s="118"/>
      <c r="O18" s="119"/>
    </row>
    <row r="19" spans="1:15" ht="30" customHeight="1">
      <c r="A19" s="69">
        <f t="shared" si="1"/>
        <v>45029</v>
      </c>
      <c r="B19" s="98">
        <f t="shared" si="3"/>
        <v>45029</v>
      </c>
      <c r="C19" s="61">
        <f t="shared" si="4"/>
        <v>0.3541666666666667</v>
      </c>
      <c r="D19" s="62">
        <f t="shared" si="5"/>
        <v>0.75</v>
      </c>
      <c r="E19" s="62">
        <f t="shared" si="7"/>
        <v>0.3958333333333333</v>
      </c>
      <c r="F19" s="175"/>
      <c r="G19" s="176"/>
      <c r="H19" s="4"/>
      <c r="I19" s="71">
        <f t="shared" si="6"/>
        <v>45045</v>
      </c>
      <c r="J19" s="99">
        <f t="shared" si="0"/>
        <v>45045</v>
      </c>
      <c r="K19" s="35"/>
      <c r="L19" s="36"/>
      <c r="M19" s="36"/>
      <c r="N19" s="184"/>
      <c r="O19" s="129"/>
    </row>
    <row r="20" spans="1:15" ht="30" customHeight="1">
      <c r="A20" s="69">
        <f t="shared" si="1"/>
        <v>45030</v>
      </c>
      <c r="B20" s="98">
        <f t="shared" si="3"/>
        <v>45030</v>
      </c>
      <c r="C20" s="61">
        <f t="shared" si="4"/>
        <v>0.3541666666666667</v>
      </c>
      <c r="D20" s="62">
        <f t="shared" si="5"/>
        <v>0.75</v>
      </c>
      <c r="E20" s="62">
        <f t="shared" si="7"/>
        <v>0.3958333333333333</v>
      </c>
      <c r="F20" s="175"/>
      <c r="G20" s="176"/>
      <c r="H20" s="1"/>
      <c r="I20" s="71">
        <f t="shared" si="6"/>
        <v>45046</v>
      </c>
      <c r="J20" s="99">
        <f t="shared" si="0"/>
        <v>45046</v>
      </c>
      <c r="K20" s="35"/>
      <c r="L20" s="36"/>
      <c r="M20" s="36"/>
      <c r="N20" s="126"/>
      <c r="O20" s="127"/>
    </row>
    <row r="21" spans="1:15" ht="30" customHeight="1" thickBot="1">
      <c r="A21" s="71">
        <f t="shared" si="1"/>
        <v>45031</v>
      </c>
      <c r="B21" s="99">
        <f t="shared" si="3"/>
        <v>45031</v>
      </c>
      <c r="C21" s="40"/>
      <c r="D21" s="41"/>
      <c r="E21" s="41"/>
      <c r="F21" s="177"/>
      <c r="G21" s="127"/>
      <c r="H21" s="1"/>
      <c r="I21" s="12"/>
      <c r="J21" s="102"/>
      <c r="K21" s="48"/>
      <c r="L21" s="43"/>
      <c r="M21" s="43">
        <f t="shared" si="2"/>
      </c>
      <c r="N21" s="156"/>
      <c r="O21" s="157"/>
    </row>
    <row r="22" spans="1:15" ht="30" customHeight="1" thickBot="1">
      <c r="A22" s="84">
        <f t="shared" si="1"/>
        <v>45032</v>
      </c>
      <c r="B22" s="106">
        <f t="shared" si="3"/>
        <v>45032</v>
      </c>
      <c r="C22" s="90"/>
      <c r="D22" s="91"/>
      <c r="E22" s="91">
        <f>IF(C22="","",D22-C22)</f>
      </c>
      <c r="F22" s="178"/>
      <c r="G22" s="179"/>
      <c r="H22" s="4"/>
      <c r="I22" s="171" t="s">
        <v>49</v>
      </c>
      <c r="J22" s="169"/>
      <c r="K22" s="169"/>
      <c r="L22" s="169"/>
      <c r="M22" s="50">
        <f>SUM(E7:E22,M7:M21)</f>
        <v>7.916666666666664</v>
      </c>
      <c r="N22" s="27"/>
      <c r="O22" s="24"/>
    </row>
    <row r="23" spans="1:14" ht="6" customHeight="1">
      <c r="A23" s="6"/>
      <c r="D23" s="6"/>
      <c r="E23" s="6"/>
      <c r="F23" s="20"/>
      <c r="G23" s="21"/>
      <c r="H23" s="21"/>
      <c r="I23" s="155"/>
      <c r="J23" s="155"/>
      <c r="K23" s="21"/>
      <c r="L23" s="21"/>
      <c r="M23" s="21"/>
      <c r="N23" s="21"/>
    </row>
    <row r="24" spans="1:14" ht="21.75" customHeight="1" thickBot="1">
      <c r="A24" s="6"/>
      <c r="D24" s="6"/>
      <c r="E24" s="6"/>
      <c r="F24" s="20"/>
      <c r="G24" s="21"/>
      <c r="H24" s="21"/>
      <c r="I24" s="165"/>
      <c r="J24" s="165"/>
      <c r="K24" s="165"/>
      <c r="L24" s="165"/>
      <c r="M24" s="21"/>
      <c r="N24" s="21"/>
    </row>
    <row r="25" spans="1:14" ht="22.5" customHeight="1" thickBot="1">
      <c r="A25" s="6"/>
      <c r="C25" s="94"/>
      <c r="D25" s="94"/>
      <c r="E25" s="6"/>
      <c r="F25" s="20"/>
      <c r="G25" s="21"/>
      <c r="H25" s="21"/>
      <c r="I25" s="168" t="s">
        <v>46</v>
      </c>
      <c r="J25" s="169"/>
      <c r="K25" s="169"/>
      <c r="L25" s="170"/>
      <c r="M25" s="52" t="str">
        <f>IF(M22&gt;Sheet1!A2*Sheet1!C2+Sheet1!A5,"Required","Not required")</f>
        <v>Not required</v>
      </c>
      <c r="N25" s="21"/>
    </row>
    <row r="26" spans="1:14" ht="22.5" customHeight="1">
      <c r="A26" s="6"/>
      <c r="D26" s="6"/>
      <c r="E26" s="6"/>
      <c r="F26" s="20"/>
      <c r="G26" s="21"/>
      <c r="H26" s="21"/>
      <c r="I26" s="51"/>
      <c r="J26" s="51"/>
      <c r="K26" s="51"/>
      <c r="L26" s="51"/>
      <c r="M26" s="55"/>
      <c r="N26" s="21"/>
    </row>
    <row r="27" spans="1:16" s="22" customFormat="1" ht="38.25" customHeight="1">
      <c r="A27" s="166" t="s">
        <v>47</v>
      </c>
      <c r="B27" s="166"/>
      <c r="C27" s="166"/>
      <c r="D27" s="166"/>
      <c r="E27" s="166"/>
      <c r="F27" s="166"/>
      <c r="G27" s="166"/>
      <c r="H27" s="166"/>
      <c r="I27" s="166"/>
      <c r="J27" s="166"/>
      <c r="K27" s="166"/>
      <c r="L27" s="166"/>
      <c r="M27" s="166"/>
      <c r="N27" s="166"/>
      <c r="O27" s="166"/>
      <c r="P27" s="26"/>
    </row>
    <row r="28" spans="1:16" s="22" customFormat="1" ht="29.25" customHeight="1">
      <c r="A28" s="158" t="s">
        <v>48</v>
      </c>
      <c r="B28" s="158"/>
      <c r="C28" s="158"/>
      <c r="D28" s="158"/>
      <c r="E28" s="158"/>
      <c r="F28" s="158"/>
      <c r="G28" s="158"/>
      <c r="H28" s="158"/>
      <c r="I28" s="158"/>
      <c r="J28" s="158"/>
      <c r="K28" s="158"/>
      <c r="L28" s="158"/>
      <c r="M28" s="158"/>
      <c r="N28" s="158"/>
      <c r="O28" s="158"/>
      <c r="P28" s="26"/>
    </row>
    <row r="29" spans="1:16" s="22" customFormat="1" ht="22.5" customHeight="1">
      <c r="A29" s="158" t="s">
        <v>50</v>
      </c>
      <c r="B29" s="159"/>
      <c r="C29" s="159"/>
      <c r="D29" s="159"/>
      <c r="E29" s="159"/>
      <c r="F29" s="159"/>
      <c r="G29" s="159"/>
      <c r="H29" s="159"/>
      <c r="I29" s="159"/>
      <c r="J29" s="159"/>
      <c r="K29" s="159"/>
      <c r="L29" s="159"/>
      <c r="M29" s="159"/>
      <c r="N29" s="159"/>
      <c r="O29" s="159"/>
      <c r="P29" s="25"/>
    </row>
    <row r="30" spans="1:16" s="22" customFormat="1" ht="29.25" customHeight="1">
      <c r="A30" s="166" t="s">
        <v>51</v>
      </c>
      <c r="B30" s="167"/>
      <c r="C30" s="167"/>
      <c r="D30" s="167"/>
      <c r="E30" s="167"/>
      <c r="F30" s="167"/>
      <c r="G30" s="167"/>
      <c r="H30" s="167"/>
      <c r="I30" s="167"/>
      <c r="J30" s="167"/>
      <c r="K30" s="167"/>
      <c r="L30" s="167"/>
      <c r="M30" s="167"/>
      <c r="N30" s="167"/>
      <c r="O30" s="167"/>
      <c r="P30" s="23"/>
    </row>
    <row r="31" spans="1:16" s="56" customFormat="1" ht="44.25" customHeight="1">
      <c r="A31" s="158" t="s">
        <v>52</v>
      </c>
      <c r="B31" s="158"/>
      <c r="C31" s="158"/>
      <c r="D31" s="158"/>
      <c r="E31" s="158"/>
      <c r="F31" s="158"/>
      <c r="G31" s="158"/>
      <c r="H31" s="158"/>
      <c r="I31" s="158"/>
      <c r="J31" s="158"/>
      <c r="K31" s="158"/>
      <c r="L31" s="158"/>
      <c r="M31" s="158"/>
      <c r="N31" s="158"/>
      <c r="O31" s="158"/>
      <c r="P31" s="57"/>
    </row>
    <row r="32" spans="1:16" s="22" customFormat="1" ht="22.5" customHeight="1">
      <c r="A32" s="166" t="s">
        <v>53</v>
      </c>
      <c r="B32" s="167"/>
      <c r="C32" s="167"/>
      <c r="D32" s="167"/>
      <c r="E32" s="167"/>
      <c r="F32" s="167"/>
      <c r="G32" s="167"/>
      <c r="H32" s="167"/>
      <c r="I32" s="167"/>
      <c r="J32" s="167"/>
      <c r="K32" s="167"/>
      <c r="L32" s="167"/>
      <c r="M32" s="167"/>
      <c r="N32" s="167"/>
      <c r="O32" s="167"/>
      <c r="P32" s="23"/>
    </row>
    <row r="33" spans="1:16" s="22" customFormat="1" ht="29.25" customHeight="1">
      <c r="A33" s="158" t="s">
        <v>54</v>
      </c>
      <c r="B33" s="167"/>
      <c r="C33" s="167"/>
      <c r="D33" s="167"/>
      <c r="E33" s="167"/>
      <c r="F33" s="167"/>
      <c r="G33" s="167"/>
      <c r="H33" s="167"/>
      <c r="I33" s="167"/>
      <c r="J33" s="167"/>
      <c r="K33" s="167"/>
      <c r="L33" s="167"/>
      <c r="M33" s="167"/>
      <c r="N33" s="167"/>
      <c r="O33" s="167"/>
      <c r="P33" s="23"/>
    </row>
  </sheetData>
  <sheetProtection/>
  <mergeCells count="58">
    <mergeCell ref="A1:O1"/>
    <mergeCell ref="A2:B2"/>
    <mergeCell ref="D2:G2"/>
    <mergeCell ref="K2:O2"/>
    <mergeCell ref="A3:B3"/>
    <mergeCell ref="M3:O3"/>
    <mergeCell ref="A5:A6"/>
    <mergeCell ref="B5:B6"/>
    <mergeCell ref="C5:D5"/>
    <mergeCell ref="E5:E6"/>
    <mergeCell ref="F5:G6"/>
    <mergeCell ref="I5:I6"/>
    <mergeCell ref="J5:J6"/>
    <mergeCell ref="K5:L5"/>
    <mergeCell ref="M5:M6"/>
    <mergeCell ref="N5:O6"/>
    <mergeCell ref="F7:G7"/>
    <mergeCell ref="N7:O7"/>
    <mergeCell ref="F8:G8"/>
    <mergeCell ref="N8:O8"/>
    <mergeCell ref="F9:G9"/>
    <mergeCell ref="N9:O9"/>
    <mergeCell ref="F10:G10"/>
    <mergeCell ref="N10:O10"/>
    <mergeCell ref="F11:G11"/>
    <mergeCell ref="N11:O11"/>
    <mergeCell ref="F12:G12"/>
    <mergeCell ref="N12:O12"/>
    <mergeCell ref="F13:G13"/>
    <mergeCell ref="N13:O13"/>
    <mergeCell ref="F14:G14"/>
    <mergeCell ref="N14:O14"/>
    <mergeCell ref="F15:G15"/>
    <mergeCell ref="N15:O15"/>
    <mergeCell ref="F16:G16"/>
    <mergeCell ref="N16:O16"/>
    <mergeCell ref="F17:G17"/>
    <mergeCell ref="N17:O17"/>
    <mergeCell ref="F18:G18"/>
    <mergeCell ref="N18:O18"/>
    <mergeCell ref="F19:G19"/>
    <mergeCell ref="N19:O19"/>
    <mergeCell ref="F20:G20"/>
    <mergeCell ref="N20:O20"/>
    <mergeCell ref="F21:G21"/>
    <mergeCell ref="N21:O21"/>
    <mergeCell ref="F22:G22"/>
    <mergeCell ref="I22:L22"/>
    <mergeCell ref="A30:O30"/>
    <mergeCell ref="A31:O31"/>
    <mergeCell ref="A32:O32"/>
    <mergeCell ref="A33:O33"/>
    <mergeCell ref="I23:J23"/>
    <mergeCell ref="I24:L24"/>
    <mergeCell ref="I25:L25"/>
    <mergeCell ref="A27:O27"/>
    <mergeCell ref="A28:O28"/>
    <mergeCell ref="A29:O29"/>
  </mergeCells>
  <printOptions horizontalCentered="1" verticalCentered="1"/>
  <pageMargins left="0.7874015748031497" right="0.3937007874015748" top="0.31496062992125984" bottom="0.31496062992125984" header="0.5905511811023623" footer="0.1968503937007874"/>
  <pageSetup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dimension ref="A1:R33"/>
  <sheetViews>
    <sheetView view="pageBreakPreview" zoomScale="70" zoomScaleSheetLayoutView="70" zoomScalePageLayoutView="0" workbookViewId="0" topLeftCell="A1">
      <selection activeCell="M25" sqref="M25"/>
    </sheetView>
  </sheetViews>
  <sheetFormatPr defaultColWidth="9.00390625" defaultRowHeight="13.5"/>
  <cols>
    <col min="1" max="2" width="4.125" style="9" customWidth="1"/>
    <col min="3" max="4" width="11.50390625" style="9" customWidth="1"/>
    <col min="5" max="6" width="11.125" style="9" customWidth="1"/>
    <col min="7" max="7" width="2.625" style="9" customWidth="1"/>
    <col min="8" max="8" width="3.125" style="9" customWidth="1"/>
    <col min="9" max="10" width="4.125" style="9" customWidth="1"/>
    <col min="11" max="12" width="11.50390625" style="9" customWidth="1"/>
    <col min="13" max="14" width="11.125" style="9" customWidth="1"/>
    <col min="15" max="15" width="2.625" style="9" customWidth="1"/>
    <col min="16" max="16384" width="9.00390625" style="9" customWidth="1"/>
  </cols>
  <sheetData>
    <row r="1" spans="1:15" ht="50.25" customHeight="1">
      <c r="A1" s="160" t="s">
        <v>33</v>
      </c>
      <c r="B1" s="160"/>
      <c r="C1" s="160"/>
      <c r="D1" s="160"/>
      <c r="E1" s="160"/>
      <c r="F1" s="160"/>
      <c r="G1" s="160"/>
      <c r="H1" s="160"/>
      <c r="I1" s="160"/>
      <c r="J1" s="160"/>
      <c r="K1" s="160"/>
      <c r="L1" s="160"/>
      <c r="M1" s="160"/>
      <c r="N1" s="160"/>
      <c r="O1" s="160"/>
    </row>
    <row r="2" spans="1:15" ht="26.25" customHeight="1">
      <c r="A2" s="162">
        <v>2023</v>
      </c>
      <c r="B2" s="162"/>
      <c r="C2" s="13" t="s">
        <v>39</v>
      </c>
      <c r="D2" s="161"/>
      <c r="E2" s="161"/>
      <c r="F2" s="161"/>
      <c r="G2" s="161"/>
      <c r="H2" s="14"/>
      <c r="I2" s="95" t="s">
        <v>34</v>
      </c>
      <c r="J2" s="15"/>
      <c r="K2" s="164"/>
      <c r="L2" s="164"/>
      <c r="M2" s="164"/>
      <c r="N2" s="164"/>
      <c r="O2" s="164"/>
    </row>
    <row r="3" spans="1:15" ht="26.25" customHeight="1">
      <c r="A3" s="163">
        <v>5</v>
      </c>
      <c r="B3" s="163"/>
      <c r="C3" s="16" t="s">
        <v>40</v>
      </c>
      <c r="D3" s="16"/>
      <c r="E3" s="16"/>
      <c r="F3" s="16"/>
      <c r="G3" s="17"/>
      <c r="H3" s="17"/>
      <c r="I3" s="95" t="s">
        <v>36</v>
      </c>
      <c r="J3" s="15"/>
      <c r="K3" s="18"/>
      <c r="L3" s="19" t="s">
        <v>35</v>
      </c>
      <c r="M3" s="130"/>
      <c r="N3" s="130"/>
      <c r="O3" s="130"/>
    </row>
    <row r="4" ht="6" customHeight="1" thickBot="1"/>
    <row r="5" spans="1:17" ht="37.5" customHeight="1">
      <c r="A5" s="147" t="s">
        <v>37</v>
      </c>
      <c r="B5" s="131" t="s">
        <v>38</v>
      </c>
      <c r="C5" s="151" t="s">
        <v>41</v>
      </c>
      <c r="D5" s="152"/>
      <c r="E5" s="153" t="s">
        <v>44</v>
      </c>
      <c r="F5" s="143" t="s">
        <v>45</v>
      </c>
      <c r="G5" s="144"/>
      <c r="H5" s="1"/>
      <c r="I5" s="147" t="s">
        <v>37</v>
      </c>
      <c r="J5" s="131" t="s">
        <v>38</v>
      </c>
      <c r="K5" s="151" t="s">
        <v>41</v>
      </c>
      <c r="L5" s="152"/>
      <c r="M5" s="153" t="s">
        <v>44</v>
      </c>
      <c r="N5" s="143" t="s">
        <v>45</v>
      </c>
      <c r="O5" s="144"/>
      <c r="Q5" s="92" t="s">
        <v>55</v>
      </c>
    </row>
    <row r="6" spans="1:18" ht="25.5" customHeight="1" thickBot="1">
      <c r="A6" s="148"/>
      <c r="B6" s="132"/>
      <c r="C6" s="31" t="s">
        <v>42</v>
      </c>
      <c r="D6" s="58" t="s">
        <v>43</v>
      </c>
      <c r="E6" s="154"/>
      <c r="F6" s="145"/>
      <c r="G6" s="146"/>
      <c r="H6" s="2"/>
      <c r="I6" s="148"/>
      <c r="J6" s="132"/>
      <c r="K6" s="31" t="s">
        <v>42</v>
      </c>
      <c r="L6" s="58" t="s">
        <v>43</v>
      </c>
      <c r="M6" s="154"/>
      <c r="N6" s="145"/>
      <c r="O6" s="146"/>
      <c r="Q6" s="93" t="s">
        <v>57</v>
      </c>
      <c r="R6" s="93" t="s">
        <v>58</v>
      </c>
    </row>
    <row r="7" spans="1:18" ht="30" customHeight="1">
      <c r="A7" s="72">
        <f>DATE(A2,A3,1)</f>
        <v>45047</v>
      </c>
      <c r="B7" s="103">
        <f>A7</f>
        <v>45047</v>
      </c>
      <c r="C7" s="61">
        <f>+$Q$7</f>
        <v>0.3541666666666667</v>
      </c>
      <c r="D7" s="62">
        <f>+$R$7</f>
        <v>0.75</v>
      </c>
      <c r="E7" s="60">
        <f>IF(C7="","",D7-C7)</f>
        <v>0.3958333333333333</v>
      </c>
      <c r="F7" s="189"/>
      <c r="G7" s="190"/>
      <c r="H7" s="73"/>
      <c r="I7" s="68">
        <f>A22+1</f>
        <v>45063</v>
      </c>
      <c r="J7" s="97">
        <f>I7</f>
        <v>45063</v>
      </c>
      <c r="K7" s="61">
        <f>+$Q$7</f>
        <v>0.3541666666666667</v>
      </c>
      <c r="L7" s="62">
        <f>+$R$7</f>
        <v>0.75</v>
      </c>
      <c r="M7" s="60">
        <f>IF(K7="","",L7-K7)</f>
        <v>0.3958333333333333</v>
      </c>
      <c r="N7" s="140"/>
      <c r="O7" s="141"/>
      <c r="Q7" s="96">
        <v>0.3541666666666667</v>
      </c>
      <c r="R7" s="96">
        <v>0.75</v>
      </c>
    </row>
    <row r="8" spans="1:17" ht="30" customHeight="1">
      <c r="A8" s="72">
        <f>A7+1</f>
        <v>45048</v>
      </c>
      <c r="B8" s="103">
        <f aca="true" t="shared" si="0" ref="B8:B22">A8</f>
        <v>45048</v>
      </c>
      <c r="C8" s="61">
        <f>+$Q$7</f>
        <v>0.3541666666666667</v>
      </c>
      <c r="D8" s="62">
        <f>+$R$7</f>
        <v>0.75</v>
      </c>
      <c r="E8" s="60">
        <f>IF(C8="","",D8-C8)</f>
        <v>0.3958333333333333</v>
      </c>
      <c r="F8" s="189"/>
      <c r="G8" s="190"/>
      <c r="H8" s="75"/>
      <c r="I8" s="72">
        <f>I7+1</f>
        <v>45064</v>
      </c>
      <c r="J8" s="103">
        <f aca="true" t="shared" si="1" ref="J8:J21">I8</f>
        <v>45064</v>
      </c>
      <c r="K8" s="61">
        <f>+$Q$7</f>
        <v>0.3541666666666667</v>
      </c>
      <c r="L8" s="62">
        <f>+$R$7</f>
        <v>0.75</v>
      </c>
      <c r="M8" s="60">
        <f>IF(K8="","",L8-K8)</f>
        <v>0.3958333333333333</v>
      </c>
      <c r="N8" s="189"/>
      <c r="O8" s="190"/>
      <c r="Q8" s="9" t="s">
        <v>56</v>
      </c>
    </row>
    <row r="9" spans="1:15" ht="30" customHeight="1">
      <c r="A9" s="71">
        <f>A8+1</f>
        <v>45049</v>
      </c>
      <c r="B9" s="99">
        <f t="shared" si="0"/>
        <v>45049</v>
      </c>
      <c r="C9" s="35"/>
      <c r="D9" s="36"/>
      <c r="E9" s="36">
        <f>IF(C9="","",D9-C9)</f>
      </c>
      <c r="F9" s="142"/>
      <c r="G9" s="127"/>
      <c r="H9" s="75"/>
      <c r="I9" s="72">
        <f aca="true" t="shared" si="2" ref="I9:I20">I8+1</f>
        <v>45065</v>
      </c>
      <c r="J9" s="103">
        <f t="shared" si="1"/>
        <v>45065</v>
      </c>
      <c r="K9" s="61">
        <f>+$Q$7</f>
        <v>0.3541666666666667</v>
      </c>
      <c r="L9" s="62">
        <f>+$R$7</f>
        <v>0.75</v>
      </c>
      <c r="M9" s="60">
        <f>IF(K9="","",L9-K9)</f>
        <v>0.3958333333333333</v>
      </c>
      <c r="N9" s="189"/>
      <c r="O9" s="190"/>
    </row>
    <row r="10" spans="1:15" ht="30" customHeight="1">
      <c r="A10" s="71">
        <f aca="true" t="shared" si="3" ref="A10:A22">A9+1</f>
        <v>45050</v>
      </c>
      <c r="B10" s="99">
        <f t="shared" si="0"/>
        <v>45050</v>
      </c>
      <c r="C10" s="35"/>
      <c r="D10" s="36"/>
      <c r="E10" s="36">
        <f>IF(C10="","",D10-C10)</f>
      </c>
      <c r="F10" s="142"/>
      <c r="G10" s="127"/>
      <c r="H10" s="76"/>
      <c r="I10" s="71">
        <f t="shared" si="2"/>
        <v>45066</v>
      </c>
      <c r="J10" s="99">
        <f t="shared" si="1"/>
        <v>45066</v>
      </c>
      <c r="K10" s="40"/>
      <c r="L10" s="41"/>
      <c r="M10" s="41"/>
      <c r="N10" s="136"/>
      <c r="O10" s="137"/>
    </row>
    <row r="11" spans="1:15" ht="30" customHeight="1">
      <c r="A11" s="71">
        <f t="shared" si="3"/>
        <v>45051</v>
      </c>
      <c r="B11" s="99">
        <f t="shared" si="0"/>
        <v>45051</v>
      </c>
      <c r="C11" s="35"/>
      <c r="D11" s="36"/>
      <c r="E11" s="36">
        <f>IF(C11="","",D11-C11)</f>
      </c>
      <c r="F11" s="142"/>
      <c r="G11" s="127"/>
      <c r="H11" s="73"/>
      <c r="I11" s="71">
        <f t="shared" si="2"/>
        <v>45067</v>
      </c>
      <c r="J11" s="99">
        <f t="shared" si="1"/>
        <v>45067</v>
      </c>
      <c r="K11" s="35"/>
      <c r="L11" s="36"/>
      <c r="M11" s="36"/>
      <c r="N11" s="134"/>
      <c r="O11" s="135"/>
    </row>
    <row r="12" spans="1:15" ht="30" customHeight="1">
      <c r="A12" s="71">
        <f t="shared" si="3"/>
        <v>45052</v>
      </c>
      <c r="B12" s="99">
        <f t="shared" si="0"/>
        <v>45052</v>
      </c>
      <c r="C12" s="40"/>
      <c r="D12" s="41"/>
      <c r="E12" s="36"/>
      <c r="F12" s="142"/>
      <c r="G12" s="127"/>
      <c r="H12" s="73"/>
      <c r="I12" s="72">
        <f t="shared" si="2"/>
        <v>45068</v>
      </c>
      <c r="J12" s="105">
        <f t="shared" si="1"/>
        <v>45068</v>
      </c>
      <c r="K12" s="61">
        <f>+$Q$7</f>
        <v>0.3541666666666667</v>
      </c>
      <c r="L12" s="62">
        <f>+$R$7</f>
        <v>0.75</v>
      </c>
      <c r="M12" s="60">
        <f>IF(K12="","",L12-K12)</f>
        <v>0.3958333333333333</v>
      </c>
      <c r="N12" s="196"/>
      <c r="O12" s="197"/>
    </row>
    <row r="13" spans="1:15" ht="30" customHeight="1">
      <c r="A13" s="71">
        <f t="shared" si="3"/>
        <v>45053</v>
      </c>
      <c r="B13" s="99">
        <f t="shared" si="0"/>
        <v>45053</v>
      </c>
      <c r="C13" s="40"/>
      <c r="D13" s="41"/>
      <c r="E13" s="36"/>
      <c r="F13" s="116"/>
      <c r="G13" s="117"/>
      <c r="H13" s="73"/>
      <c r="I13" s="72">
        <f t="shared" si="2"/>
        <v>45069</v>
      </c>
      <c r="J13" s="103">
        <f t="shared" si="1"/>
        <v>45069</v>
      </c>
      <c r="K13" s="59">
        <f aca="true" t="shared" si="4" ref="K13:K21">+$Q$7</f>
        <v>0.3541666666666667</v>
      </c>
      <c r="L13" s="60">
        <f aca="true" t="shared" si="5" ref="L13:L21">+$R$7</f>
        <v>0.75</v>
      </c>
      <c r="M13" s="60">
        <f>IF(K13="","",L13-K13)</f>
        <v>0.3958333333333333</v>
      </c>
      <c r="N13" s="200"/>
      <c r="O13" s="192"/>
    </row>
    <row r="14" spans="1:15" ht="30" customHeight="1">
      <c r="A14" s="72">
        <f t="shared" si="3"/>
        <v>45054</v>
      </c>
      <c r="B14" s="105">
        <f>A14</f>
        <v>45054</v>
      </c>
      <c r="C14" s="61">
        <f>+$Q$7</f>
        <v>0.3541666666666667</v>
      </c>
      <c r="D14" s="62">
        <f>+$R$7</f>
        <v>0.75</v>
      </c>
      <c r="E14" s="60">
        <f>IF(C14="","",D14-C14)</f>
        <v>0.3958333333333333</v>
      </c>
      <c r="F14" s="196"/>
      <c r="G14" s="197"/>
      <c r="H14" s="77"/>
      <c r="I14" s="69">
        <f t="shared" si="2"/>
        <v>45070</v>
      </c>
      <c r="J14" s="98">
        <f t="shared" si="1"/>
        <v>45070</v>
      </c>
      <c r="K14" s="61">
        <f t="shared" si="4"/>
        <v>0.3541666666666667</v>
      </c>
      <c r="L14" s="62">
        <f t="shared" si="5"/>
        <v>0.75</v>
      </c>
      <c r="M14" s="60">
        <f>IF(K14="","",L14-K14)</f>
        <v>0.3958333333333333</v>
      </c>
      <c r="N14" s="133"/>
      <c r="O14" s="123"/>
    </row>
    <row r="15" spans="1:15" ht="30" customHeight="1">
      <c r="A15" s="72">
        <f t="shared" si="3"/>
        <v>45055</v>
      </c>
      <c r="B15" s="105">
        <f t="shared" si="0"/>
        <v>45055</v>
      </c>
      <c r="C15" s="61">
        <f>+$Q$7</f>
        <v>0.3541666666666667</v>
      </c>
      <c r="D15" s="62">
        <f>+$R$7</f>
        <v>0.75</v>
      </c>
      <c r="E15" s="60">
        <f>IF(C15="","",D15-C15)</f>
        <v>0.3958333333333333</v>
      </c>
      <c r="F15" s="196"/>
      <c r="G15" s="197"/>
      <c r="H15" s="75"/>
      <c r="I15" s="72">
        <f t="shared" si="2"/>
        <v>45071</v>
      </c>
      <c r="J15" s="103">
        <f t="shared" si="1"/>
        <v>45071</v>
      </c>
      <c r="K15" s="59">
        <f t="shared" si="4"/>
        <v>0.3541666666666667</v>
      </c>
      <c r="L15" s="60">
        <f t="shared" si="5"/>
        <v>0.75</v>
      </c>
      <c r="M15" s="60">
        <f>IF(K15="","",L15-K15)</f>
        <v>0.3958333333333333</v>
      </c>
      <c r="N15" s="189"/>
      <c r="O15" s="190"/>
    </row>
    <row r="16" spans="1:15" ht="30" customHeight="1">
      <c r="A16" s="69">
        <f t="shared" si="3"/>
        <v>45056</v>
      </c>
      <c r="B16" s="100">
        <f t="shared" si="0"/>
        <v>45056</v>
      </c>
      <c r="C16" s="61">
        <f>+$Q$7</f>
        <v>0.3541666666666667</v>
      </c>
      <c r="D16" s="62">
        <f>+$R$7</f>
        <v>0.75</v>
      </c>
      <c r="E16" s="60">
        <f>IF(C16="","",D16-C16)</f>
        <v>0.3958333333333333</v>
      </c>
      <c r="F16" s="118"/>
      <c r="G16" s="119"/>
      <c r="H16" s="75"/>
      <c r="I16" s="72">
        <f t="shared" si="2"/>
        <v>45072</v>
      </c>
      <c r="J16" s="103">
        <f t="shared" si="1"/>
        <v>45072</v>
      </c>
      <c r="K16" s="61">
        <f t="shared" si="4"/>
        <v>0.3541666666666667</v>
      </c>
      <c r="L16" s="62">
        <f t="shared" si="5"/>
        <v>0.75</v>
      </c>
      <c r="M16" s="60">
        <f>IF(K16="","",L16-K16)</f>
        <v>0.3958333333333333</v>
      </c>
      <c r="N16" s="189"/>
      <c r="O16" s="190"/>
    </row>
    <row r="17" spans="1:15" ht="30" customHeight="1">
      <c r="A17" s="72">
        <f t="shared" si="3"/>
        <v>45057</v>
      </c>
      <c r="B17" s="103">
        <f t="shared" si="0"/>
        <v>45057</v>
      </c>
      <c r="C17" s="61">
        <f>+$Q$7</f>
        <v>0.3541666666666667</v>
      </c>
      <c r="D17" s="62">
        <f>+$R$7</f>
        <v>0.75</v>
      </c>
      <c r="E17" s="60">
        <f>IF(C17="","",D17-C17)</f>
        <v>0.3958333333333333</v>
      </c>
      <c r="F17" s="189"/>
      <c r="G17" s="190"/>
      <c r="H17" s="75"/>
      <c r="I17" s="71">
        <f t="shared" si="2"/>
        <v>45073</v>
      </c>
      <c r="J17" s="99">
        <f t="shared" si="1"/>
        <v>45073</v>
      </c>
      <c r="K17" s="40"/>
      <c r="L17" s="41"/>
      <c r="M17" s="36"/>
      <c r="N17" s="134"/>
      <c r="O17" s="135"/>
    </row>
    <row r="18" spans="1:15" ht="30" customHeight="1">
      <c r="A18" s="72">
        <f t="shared" si="3"/>
        <v>45058</v>
      </c>
      <c r="B18" s="103">
        <f t="shared" si="0"/>
        <v>45058</v>
      </c>
      <c r="C18" s="61">
        <f>+$Q$7</f>
        <v>0.3541666666666667</v>
      </c>
      <c r="D18" s="62">
        <f>+$R$7</f>
        <v>0.75</v>
      </c>
      <c r="E18" s="60">
        <f>IF(C18="","",D18-C18)</f>
        <v>0.3958333333333333</v>
      </c>
      <c r="F18" s="189"/>
      <c r="G18" s="190"/>
      <c r="H18" s="75"/>
      <c r="I18" s="71">
        <f t="shared" si="2"/>
        <v>45074</v>
      </c>
      <c r="J18" s="99">
        <f t="shared" si="1"/>
        <v>45074</v>
      </c>
      <c r="K18" s="35"/>
      <c r="L18" s="36"/>
      <c r="M18" s="36"/>
      <c r="N18" s="134"/>
      <c r="O18" s="135"/>
    </row>
    <row r="19" spans="1:15" ht="30" customHeight="1">
      <c r="A19" s="71">
        <f t="shared" si="3"/>
        <v>45059</v>
      </c>
      <c r="B19" s="104">
        <f t="shared" si="0"/>
        <v>45059</v>
      </c>
      <c r="C19" s="40"/>
      <c r="D19" s="41"/>
      <c r="E19" s="41"/>
      <c r="F19" s="116"/>
      <c r="G19" s="117"/>
      <c r="H19" s="75"/>
      <c r="I19" s="72">
        <f t="shared" si="2"/>
        <v>45075</v>
      </c>
      <c r="J19" s="105">
        <f t="shared" si="1"/>
        <v>45075</v>
      </c>
      <c r="K19" s="61">
        <f>+$Q$7</f>
        <v>0.3541666666666667</v>
      </c>
      <c r="L19" s="62">
        <f>+$R$7</f>
        <v>0.75</v>
      </c>
      <c r="M19" s="60">
        <f>IF(K19="","",L19-K19)</f>
        <v>0.3958333333333333</v>
      </c>
      <c r="N19" s="196"/>
      <c r="O19" s="197"/>
    </row>
    <row r="20" spans="1:15" ht="30" customHeight="1">
      <c r="A20" s="71">
        <f t="shared" si="3"/>
        <v>45060</v>
      </c>
      <c r="B20" s="104">
        <f t="shared" si="0"/>
        <v>45060</v>
      </c>
      <c r="C20" s="40"/>
      <c r="D20" s="41"/>
      <c r="E20" s="41"/>
      <c r="F20" s="116"/>
      <c r="G20" s="117"/>
      <c r="H20" s="76"/>
      <c r="I20" s="72">
        <f t="shared" si="2"/>
        <v>45076</v>
      </c>
      <c r="J20" s="103">
        <f t="shared" si="1"/>
        <v>45076</v>
      </c>
      <c r="K20" s="59">
        <f t="shared" si="4"/>
        <v>0.3541666666666667</v>
      </c>
      <c r="L20" s="60">
        <f t="shared" si="5"/>
        <v>0.75</v>
      </c>
      <c r="M20" s="60">
        <f>IF(K20="","",L20-K20)</f>
        <v>0.3958333333333333</v>
      </c>
      <c r="N20" s="195"/>
      <c r="O20" s="190"/>
    </row>
    <row r="21" spans="1:15" ht="30" customHeight="1" thickBot="1">
      <c r="A21" s="72">
        <f t="shared" si="3"/>
        <v>45061</v>
      </c>
      <c r="B21" s="105">
        <f>A21</f>
        <v>45061</v>
      </c>
      <c r="C21" s="61">
        <f>+$Q$7</f>
        <v>0.3541666666666667</v>
      </c>
      <c r="D21" s="62">
        <f>+$R$7</f>
        <v>0.75</v>
      </c>
      <c r="E21" s="60">
        <f>IF(C21="","",D21-C21)</f>
        <v>0.3958333333333333</v>
      </c>
      <c r="F21" s="196"/>
      <c r="G21" s="197"/>
      <c r="H21" s="76"/>
      <c r="I21" s="70">
        <f>I20+1</f>
        <v>45077</v>
      </c>
      <c r="J21" s="98">
        <f t="shared" si="1"/>
        <v>45077</v>
      </c>
      <c r="K21" s="59">
        <f t="shared" si="4"/>
        <v>0.3541666666666667</v>
      </c>
      <c r="L21" s="60">
        <f t="shared" si="5"/>
        <v>0.75</v>
      </c>
      <c r="M21" s="60">
        <f>IF(K21="","",L21-K21)</f>
        <v>0.3958333333333333</v>
      </c>
      <c r="N21" s="156"/>
      <c r="O21" s="157"/>
    </row>
    <row r="22" spans="1:15" ht="30" customHeight="1" thickBot="1">
      <c r="A22" s="78">
        <f t="shared" si="3"/>
        <v>45062</v>
      </c>
      <c r="B22" s="107">
        <f t="shared" si="0"/>
        <v>45062</v>
      </c>
      <c r="C22" s="79">
        <f>+$Q$7</f>
        <v>0.3541666666666667</v>
      </c>
      <c r="D22" s="80">
        <f>+$R$7</f>
        <v>0.75</v>
      </c>
      <c r="E22" s="65">
        <f>IF(C22="","",D22-C22)</f>
        <v>0.3958333333333333</v>
      </c>
      <c r="F22" s="198"/>
      <c r="G22" s="199"/>
      <c r="H22" s="75"/>
      <c r="I22" s="171" t="s">
        <v>49</v>
      </c>
      <c r="J22" s="169"/>
      <c r="K22" s="169"/>
      <c r="L22" s="169"/>
      <c r="M22" s="81">
        <f>SUM(E7:E22,M7:M21)</f>
        <v>7.916666666666664</v>
      </c>
      <c r="N22" s="82"/>
      <c r="O22" s="83"/>
    </row>
    <row r="23" spans="1:14" ht="6" customHeight="1">
      <c r="A23" s="6"/>
      <c r="D23" s="6"/>
      <c r="E23" s="6"/>
      <c r="F23" s="20"/>
      <c r="G23" s="21"/>
      <c r="H23" s="21"/>
      <c r="I23" s="155"/>
      <c r="J23" s="155"/>
      <c r="K23" s="21"/>
      <c r="L23" s="21"/>
      <c r="M23" s="21"/>
      <c r="N23" s="21"/>
    </row>
    <row r="24" spans="1:14" ht="21.75" customHeight="1" thickBot="1">
      <c r="A24" s="6"/>
      <c r="D24" s="6"/>
      <c r="E24" s="6"/>
      <c r="F24" s="20"/>
      <c r="G24" s="21"/>
      <c r="H24" s="21"/>
      <c r="I24" s="165"/>
      <c r="J24" s="165"/>
      <c r="K24" s="165"/>
      <c r="L24" s="165"/>
      <c r="M24" s="21"/>
      <c r="N24" s="21"/>
    </row>
    <row r="25" spans="1:14" ht="22.5" customHeight="1" thickBot="1">
      <c r="A25" s="6"/>
      <c r="C25" s="94"/>
      <c r="D25" s="94"/>
      <c r="E25" s="6"/>
      <c r="F25" s="20"/>
      <c r="G25" s="21"/>
      <c r="H25" s="21"/>
      <c r="I25" s="168" t="s">
        <v>46</v>
      </c>
      <c r="J25" s="169"/>
      <c r="K25" s="169"/>
      <c r="L25" s="170"/>
      <c r="M25" s="52" t="str">
        <f>IF(M22&gt;Sheet1!A2*Sheet1!C3+Sheet1!A5,"Required","Not required")</f>
        <v>Not required</v>
      </c>
      <c r="N25" s="21"/>
    </row>
    <row r="26" spans="1:14" ht="22.5" customHeight="1">
      <c r="A26" s="6"/>
      <c r="D26" s="6"/>
      <c r="E26" s="6"/>
      <c r="F26" s="20"/>
      <c r="G26" s="21"/>
      <c r="H26" s="21"/>
      <c r="I26" s="51"/>
      <c r="J26" s="51"/>
      <c r="K26" s="51"/>
      <c r="L26" s="51"/>
      <c r="M26" s="55"/>
      <c r="N26" s="21"/>
    </row>
    <row r="27" spans="1:16" s="22" customFormat="1" ht="38.25" customHeight="1">
      <c r="A27" s="166" t="s">
        <v>47</v>
      </c>
      <c r="B27" s="166"/>
      <c r="C27" s="166"/>
      <c r="D27" s="166"/>
      <c r="E27" s="166"/>
      <c r="F27" s="166"/>
      <c r="G27" s="166"/>
      <c r="H27" s="166"/>
      <c r="I27" s="166"/>
      <c r="J27" s="166"/>
      <c r="K27" s="166"/>
      <c r="L27" s="166"/>
      <c r="M27" s="166"/>
      <c r="N27" s="166"/>
      <c r="O27" s="166"/>
      <c r="P27" s="26"/>
    </row>
    <row r="28" spans="1:16" s="22" customFormat="1" ht="29.25" customHeight="1">
      <c r="A28" s="158" t="s">
        <v>48</v>
      </c>
      <c r="B28" s="158"/>
      <c r="C28" s="158"/>
      <c r="D28" s="158"/>
      <c r="E28" s="158"/>
      <c r="F28" s="158"/>
      <c r="G28" s="158"/>
      <c r="H28" s="158"/>
      <c r="I28" s="158"/>
      <c r="J28" s="158"/>
      <c r="K28" s="158"/>
      <c r="L28" s="158"/>
      <c r="M28" s="158"/>
      <c r="N28" s="158"/>
      <c r="O28" s="158"/>
      <c r="P28" s="26"/>
    </row>
    <row r="29" spans="1:16" s="22" customFormat="1" ht="22.5" customHeight="1">
      <c r="A29" s="158" t="s">
        <v>50</v>
      </c>
      <c r="B29" s="159"/>
      <c r="C29" s="159"/>
      <c r="D29" s="159"/>
      <c r="E29" s="159"/>
      <c r="F29" s="159"/>
      <c r="G29" s="159"/>
      <c r="H29" s="159"/>
      <c r="I29" s="159"/>
      <c r="J29" s="159"/>
      <c r="K29" s="159"/>
      <c r="L29" s="159"/>
      <c r="M29" s="159"/>
      <c r="N29" s="159"/>
      <c r="O29" s="159"/>
      <c r="P29" s="25"/>
    </row>
    <row r="30" spans="1:16" s="22" customFormat="1" ht="29.25" customHeight="1">
      <c r="A30" s="166" t="s">
        <v>51</v>
      </c>
      <c r="B30" s="167"/>
      <c r="C30" s="167"/>
      <c r="D30" s="167"/>
      <c r="E30" s="167"/>
      <c r="F30" s="167"/>
      <c r="G30" s="167"/>
      <c r="H30" s="167"/>
      <c r="I30" s="167"/>
      <c r="J30" s="167"/>
      <c r="K30" s="167"/>
      <c r="L30" s="167"/>
      <c r="M30" s="167"/>
      <c r="N30" s="167"/>
      <c r="O30" s="167"/>
      <c r="P30" s="23"/>
    </row>
    <row r="31" spans="1:16" s="56" customFormat="1" ht="44.25" customHeight="1">
      <c r="A31" s="158" t="s">
        <v>52</v>
      </c>
      <c r="B31" s="158"/>
      <c r="C31" s="158"/>
      <c r="D31" s="158"/>
      <c r="E31" s="158"/>
      <c r="F31" s="158"/>
      <c r="G31" s="158"/>
      <c r="H31" s="158"/>
      <c r="I31" s="158"/>
      <c r="J31" s="158"/>
      <c r="K31" s="158"/>
      <c r="L31" s="158"/>
      <c r="M31" s="158"/>
      <c r="N31" s="158"/>
      <c r="O31" s="158"/>
      <c r="P31" s="57"/>
    </row>
    <row r="32" spans="1:16" s="22" customFormat="1" ht="22.5" customHeight="1">
      <c r="A32" s="166" t="s">
        <v>53</v>
      </c>
      <c r="B32" s="167"/>
      <c r="C32" s="167"/>
      <c r="D32" s="167"/>
      <c r="E32" s="167"/>
      <c r="F32" s="167"/>
      <c r="G32" s="167"/>
      <c r="H32" s="167"/>
      <c r="I32" s="167"/>
      <c r="J32" s="167"/>
      <c r="K32" s="167"/>
      <c r="L32" s="167"/>
      <c r="M32" s="167"/>
      <c r="N32" s="167"/>
      <c r="O32" s="167"/>
      <c r="P32" s="23"/>
    </row>
    <row r="33" spans="1:16" s="22" customFormat="1" ht="29.25" customHeight="1">
      <c r="A33" s="158" t="s">
        <v>54</v>
      </c>
      <c r="B33" s="167"/>
      <c r="C33" s="167"/>
      <c r="D33" s="167"/>
      <c r="E33" s="167"/>
      <c r="F33" s="167"/>
      <c r="G33" s="167"/>
      <c r="H33" s="167"/>
      <c r="I33" s="167"/>
      <c r="J33" s="167"/>
      <c r="K33" s="167"/>
      <c r="L33" s="167"/>
      <c r="M33" s="167"/>
      <c r="N33" s="167"/>
      <c r="O33" s="167"/>
      <c r="P33" s="23"/>
    </row>
  </sheetData>
  <sheetProtection/>
  <mergeCells count="58">
    <mergeCell ref="A1:O1"/>
    <mergeCell ref="A2:B2"/>
    <mergeCell ref="D2:G2"/>
    <mergeCell ref="K2:O2"/>
    <mergeCell ref="A3:B3"/>
    <mergeCell ref="M3:O3"/>
    <mergeCell ref="A5:A6"/>
    <mergeCell ref="B5:B6"/>
    <mergeCell ref="C5:D5"/>
    <mergeCell ref="E5:E6"/>
    <mergeCell ref="F5:G6"/>
    <mergeCell ref="I5:I6"/>
    <mergeCell ref="J5:J6"/>
    <mergeCell ref="K5:L5"/>
    <mergeCell ref="M5:M6"/>
    <mergeCell ref="N5:O6"/>
    <mergeCell ref="F7:G7"/>
    <mergeCell ref="N7:O7"/>
    <mergeCell ref="F8:G8"/>
    <mergeCell ref="N8:O8"/>
    <mergeCell ref="F9:G9"/>
    <mergeCell ref="N9:O9"/>
    <mergeCell ref="F10:G10"/>
    <mergeCell ref="N10:O10"/>
    <mergeCell ref="F11:G11"/>
    <mergeCell ref="N11:O11"/>
    <mergeCell ref="F12:G12"/>
    <mergeCell ref="N12:O12"/>
    <mergeCell ref="F13:G13"/>
    <mergeCell ref="N13:O13"/>
    <mergeCell ref="F14:G14"/>
    <mergeCell ref="N14:O14"/>
    <mergeCell ref="F15:G15"/>
    <mergeCell ref="N15:O15"/>
    <mergeCell ref="F16:G16"/>
    <mergeCell ref="N16:O16"/>
    <mergeCell ref="F17:G17"/>
    <mergeCell ref="N17:O17"/>
    <mergeCell ref="F18:G18"/>
    <mergeCell ref="N18:O18"/>
    <mergeCell ref="F19:G19"/>
    <mergeCell ref="N19:O19"/>
    <mergeCell ref="F20:G20"/>
    <mergeCell ref="N20:O20"/>
    <mergeCell ref="F21:G21"/>
    <mergeCell ref="N21:O21"/>
    <mergeCell ref="F22:G22"/>
    <mergeCell ref="I22:L22"/>
    <mergeCell ref="A30:O30"/>
    <mergeCell ref="A31:O31"/>
    <mergeCell ref="A32:O32"/>
    <mergeCell ref="A33:O33"/>
    <mergeCell ref="I23:J23"/>
    <mergeCell ref="I24:L24"/>
    <mergeCell ref="I25:L25"/>
    <mergeCell ref="A27:O27"/>
    <mergeCell ref="A28:O28"/>
    <mergeCell ref="A29:O29"/>
  </mergeCells>
  <printOptions horizontalCentered="1" verticalCentered="1"/>
  <pageMargins left="0.7874015748031497" right="0.3937007874015748" top="0.31496062992125984" bottom="0.31496062992125984" header="0.5905511811023623" footer="0.1968503937007874"/>
  <pageSetup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dimension ref="A1:R33"/>
  <sheetViews>
    <sheetView view="pageBreakPreview" zoomScale="70" zoomScaleSheetLayoutView="70" zoomScalePageLayoutView="0" workbookViewId="0" topLeftCell="A1">
      <selection activeCell="M25" sqref="M25"/>
    </sheetView>
  </sheetViews>
  <sheetFormatPr defaultColWidth="9.00390625" defaultRowHeight="13.5"/>
  <cols>
    <col min="1" max="2" width="4.125" style="9" customWidth="1"/>
    <col min="3" max="4" width="11.50390625" style="9" customWidth="1"/>
    <col min="5" max="6" width="11.125" style="9" customWidth="1"/>
    <col min="7" max="7" width="2.625" style="9" customWidth="1"/>
    <col min="8" max="8" width="3.125" style="9" customWidth="1"/>
    <col min="9" max="10" width="4.125" style="9" customWidth="1"/>
    <col min="11" max="12" width="11.50390625" style="9" customWidth="1"/>
    <col min="13" max="14" width="11.125" style="9" customWidth="1"/>
    <col min="15" max="15" width="2.625" style="9" customWidth="1"/>
    <col min="16" max="16384" width="9.00390625" style="9" customWidth="1"/>
  </cols>
  <sheetData>
    <row r="1" spans="1:15" ht="50.25" customHeight="1">
      <c r="A1" s="160" t="s">
        <v>33</v>
      </c>
      <c r="B1" s="160"/>
      <c r="C1" s="160"/>
      <c r="D1" s="160"/>
      <c r="E1" s="160"/>
      <c r="F1" s="160"/>
      <c r="G1" s="160"/>
      <c r="H1" s="160"/>
      <c r="I1" s="160"/>
      <c r="J1" s="160"/>
      <c r="K1" s="160"/>
      <c r="L1" s="160"/>
      <c r="M1" s="160"/>
      <c r="N1" s="160"/>
      <c r="O1" s="160"/>
    </row>
    <row r="2" spans="1:15" ht="26.25" customHeight="1">
      <c r="A2" s="162">
        <v>2023</v>
      </c>
      <c r="B2" s="162"/>
      <c r="C2" s="13" t="s">
        <v>39</v>
      </c>
      <c r="D2" s="161"/>
      <c r="E2" s="161"/>
      <c r="F2" s="161"/>
      <c r="G2" s="161"/>
      <c r="H2" s="14"/>
      <c r="I2" s="95" t="s">
        <v>34</v>
      </c>
      <c r="J2" s="15"/>
      <c r="K2" s="164"/>
      <c r="L2" s="164"/>
      <c r="M2" s="164"/>
      <c r="N2" s="164"/>
      <c r="O2" s="164"/>
    </row>
    <row r="3" spans="1:15" ht="26.25" customHeight="1">
      <c r="A3" s="163">
        <v>6</v>
      </c>
      <c r="B3" s="163"/>
      <c r="C3" s="16" t="s">
        <v>40</v>
      </c>
      <c r="D3" s="16"/>
      <c r="E3" s="16"/>
      <c r="F3" s="16"/>
      <c r="G3" s="17"/>
      <c r="H3" s="17"/>
      <c r="I3" s="95" t="s">
        <v>36</v>
      </c>
      <c r="J3" s="15"/>
      <c r="K3" s="18"/>
      <c r="L3" s="19" t="s">
        <v>35</v>
      </c>
      <c r="M3" s="130"/>
      <c r="N3" s="130"/>
      <c r="O3" s="130"/>
    </row>
    <row r="4" ht="6" customHeight="1" thickBot="1"/>
    <row r="5" spans="1:17" ht="37.5" customHeight="1">
      <c r="A5" s="147" t="s">
        <v>37</v>
      </c>
      <c r="B5" s="131" t="s">
        <v>38</v>
      </c>
      <c r="C5" s="151" t="s">
        <v>41</v>
      </c>
      <c r="D5" s="152"/>
      <c r="E5" s="153" t="s">
        <v>44</v>
      </c>
      <c r="F5" s="143" t="s">
        <v>45</v>
      </c>
      <c r="G5" s="144"/>
      <c r="H5" s="1"/>
      <c r="I5" s="147" t="s">
        <v>37</v>
      </c>
      <c r="J5" s="131" t="s">
        <v>38</v>
      </c>
      <c r="K5" s="151" t="s">
        <v>41</v>
      </c>
      <c r="L5" s="152"/>
      <c r="M5" s="153" t="s">
        <v>44</v>
      </c>
      <c r="N5" s="143" t="s">
        <v>45</v>
      </c>
      <c r="O5" s="144"/>
      <c r="Q5" s="92" t="s">
        <v>55</v>
      </c>
    </row>
    <row r="6" spans="1:18" ht="25.5" customHeight="1" thickBot="1">
      <c r="A6" s="148"/>
      <c r="B6" s="132"/>
      <c r="C6" s="31" t="s">
        <v>42</v>
      </c>
      <c r="D6" s="58" t="s">
        <v>43</v>
      </c>
      <c r="E6" s="154"/>
      <c r="F6" s="145"/>
      <c r="G6" s="146"/>
      <c r="H6" s="2"/>
      <c r="I6" s="148"/>
      <c r="J6" s="132"/>
      <c r="K6" s="31" t="s">
        <v>42</v>
      </c>
      <c r="L6" s="58" t="s">
        <v>43</v>
      </c>
      <c r="M6" s="154"/>
      <c r="N6" s="145"/>
      <c r="O6" s="146"/>
      <c r="Q6" s="93" t="s">
        <v>57</v>
      </c>
      <c r="R6" s="93" t="s">
        <v>58</v>
      </c>
    </row>
    <row r="7" spans="1:18" ht="30" customHeight="1">
      <c r="A7" s="72">
        <f>DATE(A2,A3,1)</f>
        <v>45078</v>
      </c>
      <c r="B7" s="103">
        <f>A7</f>
        <v>45078</v>
      </c>
      <c r="C7" s="32">
        <f>+$Q$7</f>
        <v>0.3541666666666667</v>
      </c>
      <c r="D7" s="33">
        <f>+$R$7</f>
        <v>0.75</v>
      </c>
      <c r="E7" s="60">
        <f>IF(C7="","",D7-C7)</f>
        <v>0.3958333333333333</v>
      </c>
      <c r="F7" s="189"/>
      <c r="G7" s="190"/>
      <c r="H7" s="3"/>
      <c r="I7" s="87">
        <f>A22+1</f>
        <v>45094</v>
      </c>
      <c r="J7" s="109">
        <f>I7</f>
        <v>45094</v>
      </c>
      <c r="K7" s="40"/>
      <c r="L7" s="41"/>
      <c r="M7" s="88"/>
      <c r="N7" s="203"/>
      <c r="O7" s="204"/>
      <c r="Q7" s="96">
        <v>0.3541666666666667</v>
      </c>
      <c r="R7" s="96">
        <v>0.75</v>
      </c>
    </row>
    <row r="8" spans="1:17" ht="30" customHeight="1">
      <c r="A8" s="72">
        <f>A7+1</f>
        <v>45079</v>
      </c>
      <c r="B8" s="103">
        <f aca="true" t="shared" si="0" ref="B8:B22">A8</f>
        <v>45079</v>
      </c>
      <c r="C8" s="32">
        <f aca="true" t="shared" si="1" ref="C8:C22">+$Q$7</f>
        <v>0.3541666666666667</v>
      </c>
      <c r="D8" s="33">
        <f aca="true" t="shared" si="2" ref="D8:D22">+$R$7</f>
        <v>0.75</v>
      </c>
      <c r="E8" s="60">
        <f>IF(C8="","",D8-C8)</f>
        <v>0.3958333333333333</v>
      </c>
      <c r="F8" s="189"/>
      <c r="G8" s="190"/>
      <c r="H8" s="4"/>
      <c r="I8" s="71">
        <f>I7+1</f>
        <v>45095</v>
      </c>
      <c r="J8" s="99">
        <f aca="true" t="shared" si="3" ref="J8:J20">I8</f>
        <v>45095</v>
      </c>
      <c r="K8" s="46"/>
      <c r="L8" s="41"/>
      <c r="M8" s="41"/>
      <c r="N8" s="184"/>
      <c r="O8" s="129"/>
      <c r="Q8" s="9" t="s">
        <v>56</v>
      </c>
    </row>
    <row r="9" spans="1:15" ht="30" customHeight="1">
      <c r="A9" s="71">
        <f aca="true" t="shared" si="4" ref="A9:A22">A8+1</f>
        <v>45080</v>
      </c>
      <c r="B9" s="99">
        <f t="shared" si="0"/>
        <v>45080</v>
      </c>
      <c r="C9" s="35"/>
      <c r="D9" s="36"/>
      <c r="E9" s="36"/>
      <c r="F9" s="187"/>
      <c r="G9" s="188"/>
      <c r="H9" s="4"/>
      <c r="I9" s="72">
        <f>I8+1</f>
        <v>45096</v>
      </c>
      <c r="J9" s="103">
        <f t="shared" si="3"/>
        <v>45096</v>
      </c>
      <c r="K9" s="59">
        <f>+$Q$7</f>
        <v>0.3541666666666667</v>
      </c>
      <c r="L9" s="60">
        <f>+$R$7</f>
        <v>0.75</v>
      </c>
      <c r="M9" s="60">
        <f>IF(K9="","",L9-K9)</f>
        <v>0.3958333333333333</v>
      </c>
      <c r="N9" s="201"/>
      <c r="O9" s="186"/>
    </row>
    <row r="10" spans="1:15" ht="30" customHeight="1">
      <c r="A10" s="71">
        <f t="shared" si="4"/>
        <v>45081</v>
      </c>
      <c r="B10" s="99">
        <f t="shared" si="0"/>
        <v>45081</v>
      </c>
      <c r="C10" s="35"/>
      <c r="D10" s="36"/>
      <c r="E10" s="36"/>
      <c r="F10" s="116"/>
      <c r="G10" s="117"/>
      <c r="H10" s="1"/>
      <c r="I10" s="72">
        <f aca="true" t="shared" si="5" ref="I10:I20">I9+1</f>
        <v>45097</v>
      </c>
      <c r="J10" s="103">
        <f t="shared" si="3"/>
        <v>45097</v>
      </c>
      <c r="K10" s="59">
        <f>+$Q$7</f>
        <v>0.3541666666666667</v>
      </c>
      <c r="L10" s="60">
        <f>+$R$7</f>
        <v>0.75</v>
      </c>
      <c r="M10" s="60">
        <f aca="true" t="shared" si="6" ref="M10:M21">IF(K10="","",L10-K10)</f>
        <v>0.3958333333333333</v>
      </c>
      <c r="N10" s="185"/>
      <c r="O10" s="186"/>
    </row>
    <row r="11" spans="1:15" ht="30" customHeight="1">
      <c r="A11" s="72">
        <f t="shared" si="4"/>
        <v>45082</v>
      </c>
      <c r="B11" s="103">
        <f>A11</f>
        <v>45082</v>
      </c>
      <c r="C11" s="59">
        <f t="shared" si="1"/>
        <v>0.3541666666666667</v>
      </c>
      <c r="D11" s="60">
        <f t="shared" si="2"/>
        <v>0.75</v>
      </c>
      <c r="E11" s="60">
        <f>IF(C11="","",D11-C11)</f>
        <v>0.3958333333333333</v>
      </c>
      <c r="F11" s="201"/>
      <c r="G11" s="186"/>
      <c r="H11" s="3"/>
      <c r="I11" s="69">
        <f t="shared" si="5"/>
        <v>45098</v>
      </c>
      <c r="J11" s="98">
        <f t="shared" si="3"/>
        <v>45098</v>
      </c>
      <c r="K11" s="59">
        <f aca="true" t="shared" si="7" ref="K11:K20">+$Q$7</f>
        <v>0.3541666666666667</v>
      </c>
      <c r="L11" s="60">
        <f aca="true" t="shared" si="8" ref="L11:L20">+$R$7</f>
        <v>0.75</v>
      </c>
      <c r="M11" s="60">
        <f t="shared" si="6"/>
        <v>0.3958333333333333</v>
      </c>
      <c r="N11" s="124"/>
      <c r="O11" s="125"/>
    </row>
    <row r="12" spans="1:15" ht="30" customHeight="1">
      <c r="A12" s="72">
        <f t="shared" si="4"/>
        <v>45083</v>
      </c>
      <c r="B12" s="103">
        <f t="shared" si="0"/>
        <v>45083</v>
      </c>
      <c r="C12" s="59">
        <f t="shared" si="1"/>
        <v>0.3541666666666667</v>
      </c>
      <c r="D12" s="60">
        <f t="shared" si="2"/>
        <v>0.75</v>
      </c>
      <c r="E12" s="60">
        <f>IF(C12="","",D12-C12)</f>
        <v>0.3958333333333333</v>
      </c>
      <c r="F12" s="201"/>
      <c r="G12" s="186"/>
      <c r="H12" s="3"/>
      <c r="I12" s="72">
        <f t="shared" si="5"/>
        <v>45099</v>
      </c>
      <c r="J12" s="103">
        <f t="shared" si="3"/>
        <v>45099</v>
      </c>
      <c r="K12" s="59">
        <f t="shared" si="7"/>
        <v>0.3541666666666667</v>
      </c>
      <c r="L12" s="60">
        <f t="shared" si="8"/>
        <v>0.75</v>
      </c>
      <c r="M12" s="60">
        <f t="shared" si="6"/>
        <v>0.3958333333333333</v>
      </c>
      <c r="N12" s="189"/>
      <c r="O12" s="190"/>
    </row>
    <row r="13" spans="1:15" ht="30" customHeight="1">
      <c r="A13" s="69">
        <f t="shared" si="4"/>
        <v>45084</v>
      </c>
      <c r="B13" s="98">
        <f t="shared" si="0"/>
        <v>45084</v>
      </c>
      <c r="C13" s="59">
        <f t="shared" si="1"/>
        <v>0.3541666666666667</v>
      </c>
      <c r="D13" s="60">
        <f t="shared" si="2"/>
        <v>0.75</v>
      </c>
      <c r="E13" s="60">
        <f>IF(C13="","",D13-C13)</f>
        <v>0.3958333333333333</v>
      </c>
      <c r="F13" s="202"/>
      <c r="G13" s="125"/>
      <c r="H13" s="3"/>
      <c r="I13" s="72">
        <f t="shared" si="5"/>
        <v>45100</v>
      </c>
      <c r="J13" s="103">
        <f t="shared" si="3"/>
        <v>45100</v>
      </c>
      <c r="K13" s="59">
        <f t="shared" si="7"/>
        <v>0.3541666666666667</v>
      </c>
      <c r="L13" s="60">
        <f t="shared" si="8"/>
        <v>0.75</v>
      </c>
      <c r="M13" s="60">
        <f t="shared" si="6"/>
        <v>0.3958333333333333</v>
      </c>
      <c r="N13" s="189"/>
      <c r="O13" s="190"/>
    </row>
    <row r="14" spans="1:15" ht="30" customHeight="1">
      <c r="A14" s="72">
        <f t="shared" si="4"/>
        <v>45085</v>
      </c>
      <c r="B14" s="103">
        <f t="shared" si="0"/>
        <v>45085</v>
      </c>
      <c r="C14" s="59">
        <f t="shared" si="1"/>
        <v>0.3541666666666667</v>
      </c>
      <c r="D14" s="60">
        <f t="shared" si="2"/>
        <v>0.75</v>
      </c>
      <c r="E14" s="60">
        <f>IF(C14="","",D14-C14)</f>
        <v>0.3958333333333333</v>
      </c>
      <c r="F14" s="189"/>
      <c r="G14" s="190"/>
      <c r="H14" s="5"/>
      <c r="I14" s="71">
        <f t="shared" si="5"/>
        <v>45101</v>
      </c>
      <c r="J14" s="99">
        <f t="shared" si="3"/>
        <v>45101</v>
      </c>
      <c r="K14" s="35"/>
      <c r="L14" s="36"/>
      <c r="M14" s="36"/>
      <c r="N14" s="128"/>
      <c r="O14" s="129"/>
    </row>
    <row r="15" spans="1:15" ht="30" customHeight="1">
      <c r="A15" s="72">
        <f t="shared" si="4"/>
        <v>45086</v>
      </c>
      <c r="B15" s="103">
        <f t="shared" si="0"/>
        <v>45086</v>
      </c>
      <c r="C15" s="59">
        <f t="shared" si="1"/>
        <v>0.3541666666666667</v>
      </c>
      <c r="D15" s="60">
        <f t="shared" si="2"/>
        <v>0.75</v>
      </c>
      <c r="E15" s="60">
        <f>IF(C15="","",D15-C15)</f>
        <v>0.3958333333333333</v>
      </c>
      <c r="F15" s="189"/>
      <c r="G15" s="190"/>
      <c r="H15" s="4"/>
      <c r="I15" s="71">
        <f t="shared" si="5"/>
        <v>45102</v>
      </c>
      <c r="J15" s="99">
        <f t="shared" si="3"/>
        <v>45102</v>
      </c>
      <c r="K15" s="35"/>
      <c r="L15" s="36"/>
      <c r="M15" s="36"/>
      <c r="N15" s="136"/>
      <c r="O15" s="137"/>
    </row>
    <row r="16" spans="1:15" ht="30" customHeight="1">
      <c r="A16" s="71">
        <f t="shared" si="4"/>
        <v>45087</v>
      </c>
      <c r="B16" s="99">
        <f t="shared" si="0"/>
        <v>45087</v>
      </c>
      <c r="C16" s="35"/>
      <c r="D16" s="36"/>
      <c r="E16" s="36"/>
      <c r="F16" s="187"/>
      <c r="G16" s="188"/>
      <c r="H16" s="4"/>
      <c r="I16" s="72">
        <f t="shared" si="5"/>
        <v>45103</v>
      </c>
      <c r="J16" s="103">
        <f t="shared" si="3"/>
        <v>45103</v>
      </c>
      <c r="K16" s="59">
        <f>+$Q$7</f>
        <v>0.3541666666666667</v>
      </c>
      <c r="L16" s="60">
        <f>+$R$7</f>
        <v>0.75</v>
      </c>
      <c r="M16" s="60">
        <f>IF(K16="","",L16-K16)</f>
        <v>0.3958333333333333</v>
      </c>
      <c r="N16" s="201"/>
      <c r="O16" s="186"/>
    </row>
    <row r="17" spans="1:15" ht="30" customHeight="1">
      <c r="A17" s="71">
        <f t="shared" si="4"/>
        <v>45088</v>
      </c>
      <c r="B17" s="99">
        <f t="shared" si="0"/>
        <v>45088</v>
      </c>
      <c r="C17" s="40"/>
      <c r="D17" s="41"/>
      <c r="E17" s="36"/>
      <c r="F17" s="187"/>
      <c r="G17" s="188"/>
      <c r="H17" s="4"/>
      <c r="I17" s="72">
        <f t="shared" si="5"/>
        <v>45104</v>
      </c>
      <c r="J17" s="103">
        <f t="shared" si="3"/>
        <v>45104</v>
      </c>
      <c r="K17" s="59">
        <f>+$Q$7</f>
        <v>0.3541666666666667</v>
      </c>
      <c r="L17" s="60">
        <f>+$R$7</f>
        <v>0.75</v>
      </c>
      <c r="M17" s="60">
        <f t="shared" si="6"/>
        <v>0.3958333333333333</v>
      </c>
      <c r="N17" s="182"/>
      <c r="O17" s="183"/>
    </row>
    <row r="18" spans="1:15" ht="30" customHeight="1">
      <c r="A18" s="72">
        <f t="shared" si="4"/>
        <v>45089</v>
      </c>
      <c r="B18" s="103">
        <f>A18</f>
        <v>45089</v>
      </c>
      <c r="C18" s="59">
        <f t="shared" si="1"/>
        <v>0.3541666666666667</v>
      </c>
      <c r="D18" s="60">
        <f t="shared" si="2"/>
        <v>0.75</v>
      </c>
      <c r="E18" s="60">
        <f>IF(C18="","",D18-C18)</f>
        <v>0.3958333333333333</v>
      </c>
      <c r="F18" s="201"/>
      <c r="G18" s="186"/>
      <c r="H18" s="4"/>
      <c r="I18" s="69">
        <f t="shared" si="5"/>
        <v>45105</v>
      </c>
      <c r="J18" s="98">
        <f t="shared" si="3"/>
        <v>45105</v>
      </c>
      <c r="K18" s="59">
        <f t="shared" si="7"/>
        <v>0.3541666666666667</v>
      </c>
      <c r="L18" s="60">
        <f t="shared" si="8"/>
        <v>0.75</v>
      </c>
      <c r="M18" s="60">
        <f t="shared" si="6"/>
        <v>0.3958333333333333</v>
      </c>
      <c r="N18" s="124"/>
      <c r="O18" s="125"/>
    </row>
    <row r="19" spans="1:15" ht="30" customHeight="1">
      <c r="A19" s="72">
        <f t="shared" si="4"/>
        <v>45090</v>
      </c>
      <c r="B19" s="103">
        <f t="shared" si="0"/>
        <v>45090</v>
      </c>
      <c r="C19" s="59">
        <f t="shared" si="1"/>
        <v>0.3541666666666667</v>
      </c>
      <c r="D19" s="60">
        <f t="shared" si="2"/>
        <v>0.75</v>
      </c>
      <c r="E19" s="60">
        <f>IF(C19="","",D19-C19)</f>
        <v>0.3958333333333333</v>
      </c>
      <c r="F19" s="175"/>
      <c r="G19" s="176"/>
      <c r="H19" s="4"/>
      <c r="I19" s="72">
        <f t="shared" si="5"/>
        <v>45106</v>
      </c>
      <c r="J19" s="103">
        <f t="shared" si="3"/>
        <v>45106</v>
      </c>
      <c r="K19" s="59">
        <f t="shared" si="7"/>
        <v>0.3541666666666667</v>
      </c>
      <c r="L19" s="60">
        <f t="shared" si="8"/>
        <v>0.75</v>
      </c>
      <c r="M19" s="60">
        <f t="shared" si="6"/>
        <v>0.3958333333333333</v>
      </c>
      <c r="N19" s="200"/>
      <c r="O19" s="192"/>
    </row>
    <row r="20" spans="1:15" ht="30" customHeight="1">
      <c r="A20" s="69">
        <f t="shared" si="4"/>
        <v>45091</v>
      </c>
      <c r="B20" s="98">
        <f t="shared" si="0"/>
        <v>45091</v>
      </c>
      <c r="C20" s="59">
        <f t="shared" si="1"/>
        <v>0.3541666666666667</v>
      </c>
      <c r="D20" s="60">
        <f t="shared" si="2"/>
        <v>0.75</v>
      </c>
      <c r="E20" s="60">
        <f>IF(C20="","",D20-C20)</f>
        <v>0.3958333333333333</v>
      </c>
      <c r="F20" s="120"/>
      <c r="G20" s="121"/>
      <c r="H20" s="1"/>
      <c r="I20" s="72">
        <f t="shared" si="5"/>
        <v>45107</v>
      </c>
      <c r="J20" s="103">
        <f t="shared" si="3"/>
        <v>45107</v>
      </c>
      <c r="K20" s="59">
        <f t="shared" si="7"/>
        <v>0.3541666666666667</v>
      </c>
      <c r="L20" s="60">
        <f t="shared" si="8"/>
        <v>0.75</v>
      </c>
      <c r="M20" s="60">
        <f t="shared" si="6"/>
        <v>0.3958333333333333</v>
      </c>
      <c r="N20" s="195"/>
      <c r="O20" s="190"/>
    </row>
    <row r="21" spans="1:15" ht="30" customHeight="1" thickBot="1">
      <c r="A21" s="72">
        <f t="shared" si="4"/>
        <v>45092</v>
      </c>
      <c r="B21" s="103">
        <f t="shared" si="0"/>
        <v>45092</v>
      </c>
      <c r="C21" s="59">
        <f t="shared" si="1"/>
        <v>0.3541666666666667</v>
      </c>
      <c r="D21" s="60">
        <f t="shared" si="2"/>
        <v>0.75</v>
      </c>
      <c r="E21" s="60">
        <f>IF(C21="","",D21-C21)</f>
        <v>0.3958333333333333</v>
      </c>
      <c r="F21" s="189"/>
      <c r="G21" s="190"/>
      <c r="H21" s="1"/>
      <c r="I21" s="12"/>
      <c r="J21" s="102"/>
      <c r="K21" s="79"/>
      <c r="L21" s="43"/>
      <c r="M21" s="43">
        <f t="shared" si="6"/>
      </c>
      <c r="N21" s="156"/>
      <c r="O21" s="157"/>
    </row>
    <row r="22" spans="1:15" ht="30" customHeight="1" thickBot="1">
      <c r="A22" s="78">
        <f t="shared" si="4"/>
        <v>45093</v>
      </c>
      <c r="B22" s="107">
        <f t="shared" si="0"/>
        <v>45093</v>
      </c>
      <c r="C22" s="64">
        <f t="shared" si="1"/>
        <v>0.3541666666666667</v>
      </c>
      <c r="D22" s="65">
        <f t="shared" si="2"/>
        <v>0.75</v>
      </c>
      <c r="E22" s="65">
        <f>IF(C22="","",D22-C22)</f>
        <v>0.3958333333333333</v>
      </c>
      <c r="F22" s="198"/>
      <c r="G22" s="199"/>
      <c r="H22" s="4"/>
      <c r="I22" s="171" t="s">
        <v>49</v>
      </c>
      <c r="J22" s="169"/>
      <c r="K22" s="169"/>
      <c r="L22" s="169"/>
      <c r="M22" s="50">
        <f>SUM(E7:E22,M7:M21)</f>
        <v>8.708333333333332</v>
      </c>
      <c r="N22" s="27"/>
      <c r="O22" s="24"/>
    </row>
    <row r="23" spans="1:14" ht="6" customHeight="1">
      <c r="A23" s="6"/>
      <c r="D23" s="6"/>
      <c r="E23" s="6"/>
      <c r="F23" s="20"/>
      <c r="G23" s="21"/>
      <c r="H23" s="21"/>
      <c r="I23" s="155"/>
      <c r="J23" s="155"/>
      <c r="K23" s="21"/>
      <c r="L23" s="21"/>
      <c r="M23" s="21"/>
      <c r="N23" s="21"/>
    </row>
    <row r="24" spans="1:14" ht="21.75" customHeight="1" thickBot="1">
      <c r="A24" s="6"/>
      <c r="D24" s="6"/>
      <c r="E24" s="6"/>
      <c r="F24" s="20"/>
      <c r="G24" s="21"/>
      <c r="H24" s="21"/>
      <c r="I24" s="165"/>
      <c r="J24" s="165"/>
      <c r="K24" s="165"/>
      <c r="L24" s="165"/>
      <c r="M24" s="21"/>
      <c r="N24" s="21"/>
    </row>
    <row r="25" spans="1:14" ht="22.5" customHeight="1" thickBot="1">
      <c r="A25" s="6"/>
      <c r="D25" s="6"/>
      <c r="E25" s="6"/>
      <c r="F25" s="20"/>
      <c r="G25" s="21"/>
      <c r="H25" s="21"/>
      <c r="I25" s="168" t="s">
        <v>46</v>
      </c>
      <c r="J25" s="169"/>
      <c r="K25" s="169"/>
      <c r="L25" s="170"/>
      <c r="M25" s="52" t="str">
        <f>IF(M22&gt;Sheet1!A2*Sheet1!C4+Sheet1!A5,"Required","Not required")</f>
        <v>Not required</v>
      </c>
      <c r="N25" s="21"/>
    </row>
    <row r="26" spans="1:14" ht="22.5" customHeight="1">
      <c r="A26" s="6"/>
      <c r="D26" s="6"/>
      <c r="E26" s="6"/>
      <c r="F26" s="20"/>
      <c r="G26" s="21"/>
      <c r="H26" s="21"/>
      <c r="I26" s="51"/>
      <c r="J26" s="51"/>
      <c r="K26" s="51"/>
      <c r="L26" s="51"/>
      <c r="M26" s="55"/>
      <c r="N26" s="21"/>
    </row>
    <row r="27" spans="1:16" s="22" customFormat="1" ht="38.25" customHeight="1">
      <c r="A27" s="166" t="s">
        <v>47</v>
      </c>
      <c r="B27" s="166"/>
      <c r="C27" s="166"/>
      <c r="D27" s="166"/>
      <c r="E27" s="166"/>
      <c r="F27" s="166"/>
      <c r="G27" s="166"/>
      <c r="H27" s="166"/>
      <c r="I27" s="166"/>
      <c r="J27" s="166"/>
      <c r="K27" s="166"/>
      <c r="L27" s="166"/>
      <c r="M27" s="166"/>
      <c r="N27" s="166"/>
      <c r="O27" s="166"/>
      <c r="P27" s="26"/>
    </row>
    <row r="28" spans="1:16" s="22" customFormat="1" ht="29.25" customHeight="1">
      <c r="A28" s="158" t="s">
        <v>48</v>
      </c>
      <c r="B28" s="158"/>
      <c r="C28" s="158"/>
      <c r="D28" s="158"/>
      <c r="E28" s="158"/>
      <c r="F28" s="158"/>
      <c r="G28" s="158"/>
      <c r="H28" s="158"/>
      <c r="I28" s="158"/>
      <c r="J28" s="158"/>
      <c r="K28" s="158"/>
      <c r="L28" s="158"/>
      <c r="M28" s="158"/>
      <c r="N28" s="158"/>
      <c r="O28" s="158"/>
      <c r="P28" s="26"/>
    </row>
    <row r="29" spans="1:16" s="22" customFormat="1" ht="22.5" customHeight="1">
      <c r="A29" s="158" t="s">
        <v>50</v>
      </c>
      <c r="B29" s="159"/>
      <c r="C29" s="159"/>
      <c r="D29" s="159"/>
      <c r="E29" s="159"/>
      <c r="F29" s="159"/>
      <c r="G29" s="159"/>
      <c r="H29" s="159"/>
      <c r="I29" s="159"/>
      <c r="J29" s="159"/>
      <c r="K29" s="159"/>
      <c r="L29" s="159"/>
      <c r="M29" s="159"/>
      <c r="N29" s="159"/>
      <c r="O29" s="159"/>
      <c r="P29" s="25"/>
    </row>
    <row r="30" spans="1:16" s="22" customFormat="1" ht="29.25" customHeight="1">
      <c r="A30" s="166" t="s">
        <v>51</v>
      </c>
      <c r="B30" s="167"/>
      <c r="C30" s="167"/>
      <c r="D30" s="167"/>
      <c r="E30" s="167"/>
      <c r="F30" s="167"/>
      <c r="G30" s="167"/>
      <c r="H30" s="167"/>
      <c r="I30" s="167"/>
      <c r="J30" s="167"/>
      <c r="K30" s="167"/>
      <c r="L30" s="167"/>
      <c r="M30" s="167"/>
      <c r="N30" s="167"/>
      <c r="O30" s="167"/>
      <c r="P30" s="23"/>
    </row>
    <row r="31" spans="1:16" s="56" customFormat="1" ht="44.25" customHeight="1">
      <c r="A31" s="158" t="s">
        <v>52</v>
      </c>
      <c r="B31" s="158"/>
      <c r="C31" s="158"/>
      <c r="D31" s="158"/>
      <c r="E31" s="158"/>
      <c r="F31" s="158"/>
      <c r="G31" s="158"/>
      <c r="H31" s="158"/>
      <c r="I31" s="158"/>
      <c r="J31" s="158"/>
      <c r="K31" s="158"/>
      <c r="L31" s="158"/>
      <c r="M31" s="158"/>
      <c r="N31" s="158"/>
      <c r="O31" s="158"/>
      <c r="P31" s="57"/>
    </row>
    <row r="32" spans="1:16" s="22" customFormat="1" ht="22.5" customHeight="1">
      <c r="A32" s="166" t="s">
        <v>53</v>
      </c>
      <c r="B32" s="167"/>
      <c r="C32" s="167"/>
      <c r="D32" s="167"/>
      <c r="E32" s="167"/>
      <c r="F32" s="167"/>
      <c r="G32" s="167"/>
      <c r="H32" s="167"/>
      <c r="I32" s="167"/>
      <c r="J32" s="167"/>
      <c r="K32" s="167"/>
      <c r="L32" s="167"/>
      <c r="M32" s="167"/>
      <c r="N32" s="167"/>
      <c r="O32" s="167"/>
      <c r="P32" s="23"/>
    </row>
    <row r="33" spans="1:16" s="22" customFormat="1" ht="29.25" customHeight="1">
      <c r="A33" s="158" t="s">
        <v>54</v>
      </c>
      <c r="B33" s="167"/>
      <c r="C33" s="167"/>
      <c r="D33" s="167"/>
      <c r="E33" s="167"/>
      <c r="F33" s="167"/>
      <c r="G33" s="167"/>
      <c r="H33" s="167"/>
      <c r="I33" s="167"/>
      <c r="J33" s="167"/>
      <c r="K33" s="167"/>
      <c r="L33" s="167"/>
      <c r="M33" s="167"/>
      <c r="N33" s="167"/>
      <c r="O33" s="167"/>
      <c r="P33" s="23"/>
    </row>
  </sheetData>
  <sheetProtection/>
  <mergeCells count="58">
    <mergeCell ref="A1:O1"/>
    <mergeCell ref="A2:B2"/>
    <mergeCell ref="D2:G2"/>
    <mergeCell ref="K2:O2"/>
    <mergeCell ref="A3:B3"/>
    <mergeCell ref="M3:O3"/>
    <mergeCell ref="A5:A6"/>
    <mergeCell ref="B5:B6"/>
    <mergeCell ref="C5:D5"/>
    <mergeCell ref="E5:E6"/>
    <mergeCell ref="F5:G6"/>
    <mergeCell ref="I5:I6"/>
    <mergeCell ref="J5:J6"/>
    <mergeCell ref="K5:L5"/>
    <mergeCell ref="M5:M6"/>
    <mergeCell ref="N5:O6"/>
    <mergeCell ref="F7:G7"/>
    <mergeCell ref="N7:O7"/>
    <mergeCell ref="F8:G8"/>
    <mergeCell ref="N8:O8"/>
    <mergeCell ref="F9:G9"/>
    <mergeCell ref="N9:O9"/>
    <mergeCell ref="F10:G10"/>
    <mergeCell ref="N10:O10"/>
    <mergeCell ref="F11:G11"/>
    <mergeCell ref="N11:O11"/>
    <mergeCell ref="F12:G12"/>
    <mergeCell ref="N12:O12"/>
    <mergeCell ref="F13:G13"/>
    <mergeCell ref="N13:O13"/>
    <mergeCell ref="F14:G14"/>
    <mergeCell ref="N14:O14"/>
    <mergeCell ref="F15:G15"/>
    <mergeCell ref="N15:O15"/>
    <mergeCell ref="F16:G16"/>
    <mergeCell ref="N16:O16"/>
    <mergeCell ref="F17:G17"/>
    <mergeCell ref="N17:O17"/>
    <mergeCell ref="F18:G18"/>
    <mergeCell ref="N18:O18"/>
    <mergeCell ref="F19:G19"/>
    <mergeCell ref="N19:O19"/>
    <mergeCell ref="F20:G20"/>
    <mergeCell ref="N20:O20"/>
    <mergeCell ref="F21:G21"/>
    <mergeCell ref="N21:O21"/>
    <mergeCell ref="F22:G22"/>
    <mergeCell ref="I22:L22"/>
    <mergeCell ref="A30:O30"/>
    <mergeCell ref="A31:O31"/>
    <mergeCell ref="A32:O32"/>
    <mergeCell ref="A33:O33"/>
    <mergeCell ref="I23:J23"/>
    <mergeCell ref="I24:L24"/>
    <mergeCell ref="I25:L25"/>
    <mergeCell ref="A27:O27"/>
    <mergeCell ref="A28:O28"/>
    <mergeCell ref="A29:O29"/>
  </mergeCells>
  <printOptions horizontalCentered="1" verticalCentered="1"/>
  <pageMargins left="0.7874015748031497" right="0.3937007874015748" top="0.31496062992125984" bottom="0.31496062992125984" header="0.5905511811023623" footer="0.1968503937007874"/>
  <pageSetup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dimension ref="A1:R33"/>
  <sheetViews>
    <sheetView view="pageBreakPreview" zoomScale="70" zoomScaleSheetLayoutView="70" zoomScalePageLayoutView="0" workbookViewId="0" topLeftCell="A1">
      <selection activeCell="M25" sqref="M25"/>
    </sheetView>
  </sheetViews>
  <sheetFormatPr defaultColWidth="9.00390625" defaultRowHeight="13.5"/>
  <cols>
    <col min="1" max="2" width="4.125" style="9" customWidth="1"/>
    <col min="3" max="4" width="11.50390625" style="9" customWidth="1"/>
    <col min="5" max="6" width="11.125" style="9" customWidth="1"/>
    <col min="7" max="7" width="2.625" style="9" customWidth="1"/>
    <col min="8" max="8" width="3.125" style="9" customWidth="1"/>
    <col min="9" max="10" width="4.125" style="9" customWidth="1"/>
    <col min="11" max="12" width="11.50390625" style="9" customWidth="1"/>
    <col min="13" max="14" width="11.125" style="9" customWidth="1"/>
    <col min="15" max="15" width="2.625" style="9" customWidth="1"/>
    <col min="16" max="16384" width="9.00390625" style="9" customWidth="1"/>
  </cols>
  <sheetData>
    <row r="1" spans="1:15" ht="50.25" customHeight="1">
      <c r="A1" s="160" t="s">
        <v>33</v>
      </c>
      <c r="B1" s="160"/>
      <c r="C1" s="160"/>
      <c r="D1" s="160"/>
      <c r="E1" s="160"/>
      <c r="F1" s="160"/>
      <c r="G1" s="160"/>
      <c r="H1" s="160"/>
      <c r="I1" s="160"/>
      <c r="J1" s="160"/>
      <c r="K1" s="160"/>
      <c r="L1" s="160"/>
      <c r="M1" s="160"/>
      <c r="N1" s="160"/>
      <c r="O1" s="160"/>
    </row>
    <row r="2" spans="1:15" ht="26.25" customHeight="1">
      <c r="A2" s="162">
        <v>2023</v>
      </c>
      <c r="B2" s="162"/>
      <c r="C2" s="13" t="s">
        <v>39</v>
      </c>
      <c r="D2" s="161"/>
      <c r="E2" s="161"/>
      <c r="F2" s="161"/>
      <c r="G2" s="161"/>
      <c r="H2" s="14"/>
      <c r="I2" s="95" t="s">
        <v>34</v>
      </c>
      <c r="J2" s="15"/>
      <c r="K2" s="164"/>
      <c r="L2" s="164"/>
      <c r="M2" s="164"/>
      <c r="N2" s="164"/>
      <c r="O2" s="164"/>
    </row>
    <row r="3" spans="1:15" ht="26.25" customHeight="1">
      <c r="A3" s="163">
        <v>7</v>
      </c>
      <c r="B3" s="163"/>
      <c r="C3" s="16" t="s">
        <v>40</v>
      </c>
      <c r="D3" s="16"/>
      <c r="E3" s="16"/>
      <c r="F3" s="16"/>
      <c r="G3" s="17"/>
      <c r="H3" s="17"/>
      <c r="I3" s="95" t="s">
        <v>36</v>
      </c>
      <c r="J3" s="15"/>
      <c r="K3" s="18"/>
      <c r="L3" s="19" t="s">
        <v>35</v>
      </c>
      <c r="M3" s="130"/>
      <c r="N3" s="130"/>
      <c r="O3" s="130"/>
    </row>
    <row r="4" ht="6" customHeight="1" thickBot="1"/>
    <row r="5" spans="1:17" ht="37.5" customHeight="1">
      <c r="A5" s="147" t="s">
        <v>37</v>
      </c>
      <c r="B5" s="131" t="s">
        <v>38</v>
      </c>
      <c r="C5" s="151" t="s">
        <v>41</v>
      </c>
      <c r="D5" s="152"/>
      <c r="E5" s="153" t="s">
        <v>44</v>
      </c>
      <c r="F5" s="143" t="s">
        <v>45</v>
      </c>
      <c r="G5" s="144"/>
      <c r="H5" s="1"/>
      <c r="I5" s="147" t="s">
        <v>37</v>
      </c>
      <c r="J5" s="131" t="s">
        <v>38</v>
      </c>
      <c r="K5" s="151" t="s">
        <v>41</v>
      </c>
      <c r="L5" s="152"/>
      <c r="M5" s="153" t="s">
        <v>44</v>
      </c>
      <c r="N5" s="143" t="s">
        <v>45</v>
      </c>
      <c r="O5" s="144"/>
      <c r="Q5" s="92" t="s">
        <v>55</v>
      </c>
    </row>
    <row r="6" spans="1:18" ht="25.5" customHeight="1" thickBot="1">
      <c r="A6" s="148"/>
      <c r="B6" s="132"/>
      <c r="C6" s="31" t="s">
        <v>42</v>
      </c>
      <c r="D6" s="58" t="s">
        <v>43</v>
      </c>
      <c r="E6" s="154"/>
      <c r="F6" s="145"/>
      <c r="G6" s="146"/>
      <c r="H6" s="2"/>
      <c r="I6" s="148"/>
      <c r="J6" s="132"/>
      <c r="K6" s="31" t="s">
        <v>42</v>
      </c>
      <c r="L6" s="58" t="s">
        <v>43</v>
      </c>
      <c r="M6" s="154"/>
      <c r="N6" s="145"/>
      <c r="O6" s="146"/>
      <c r="Q6" s="93" t="s">
        <v>57</v>
      </c>
      <c r="R6" s="93" t="s">
        <v>58</v>
      </c>
    </row>
    <row r="7" spans="1:18" ht="30" customHeight="1">
      <c r="A7" s="71">
        <f>DATE(A2,A3,1)</f>
        <v>45108</v>
      </c>
      <c r="B7" s="99">
        <f>A7</f>
        <v>45108</v>
      </c>
      <c r="C7" s="35"/>
      <c r="D7" s="36"/>
      <c r="E7" s="36"/>
      <c r="F7" s="142"/>
      <c r="G7" s="127"/>
      <c r="H7" s="3"/>
      <c r="I7" s="71">
        <f>A22+1</f>
        <v>45124</v>
      </c>
      <c r="J7" s="99">
        <f>I7</f>
        <v>45124</v>
      </c>
      <c r="K7" s="35"/>
      <c r="L7" s="36"/>
      <c r="M7" s="36">
        <f>IF(K7="","",L7-K7)</f>
      </c>
      <c r="N7" s="136"/>
      <c r="O7" s="137"/>
      <c r="Q7" s="96">
        <v>0.3541666666666667</v>
      </c>
      <c r="R7" s="96">
        <v>0.75</v>
      </c>
    </row>
    <row r="8" spans="1:17" ht="30" customHeight="1">
      <c r="A8" s="71">
        <f>A7+1</f>
        <v>45109</v>
      </c>
      <c r="B8" s="99">
        <f aca="true" t="shared" si="0" ref="B8:B22">A8</f>
        <v>45109</v>
      </c>
      <c r="C8" s="35"/>
      <c r="D8" s="36"/>
      <c r="E8" s="36"/>
      <c r="F8" s="142"/>
      <c r="G8" s="127"/>
      <c r="H8" s="4"/>
      <c r="I8" s="72">
        <f>I7+1</f>
        <v>45125</v>
      </c>
      <c r="J8" s="103">
        <f aca="true" t="shared" si="1" ref="J8:J21">I8</f>
        <v>45125</v>
      </c>
      <c r="K8" s="59">
        <f>+$Q$7</f>
        <v>0.3541666666666667</v>
      </c>
      <c r="L8" s="60">
        <f>+$R$7</f>
        <v>0.75</v>
      </c>
      <c r="M8" s="60">
        <f>IF(K8="","",L8-K8)</f>
        <v>0.3958333333333333</v>
      </c>
      <c r="N8" s="189"/>
      <c r="O8" s="190"/>
      <c r="Q8" s="9" t="s">
        <v>56</v>
      </c>
    </row>
    <row r="9" spans="1:15" ht="30" customHeight="1">
      <c r="A9" s="72">
        <f aca="true" t="shared" si="2" ref="A9:A22">A8+1</f>
        <v>45110</v>
      </c>
      <c r="B9" s="103">
        <f>A9</f>
        <v>45110</v>
      </c>
      <c r="C9" s="59">
        <f aca="true" t="shared" si="3" ref="C9:C20">+$Q$7</f>
        <v>0.3541666666666667</v>
      </c>
      <c r="D9" s="60">
        <f aca="true" t="shared" si="4" ref="D9:D20">+$R$7</f>
        <v>0.75</v>
      </c>
      <c r="E9" s="60">
        <f>IF(C9="","",D9-C9)</f>
        <v>0.3958333333333333</v>
      </c>
      <c r="F9" s="189"/>
      <c r="G9" s="190"/>
      <c r="H9" s="4"/>
      <c r="I9" s="72">
        <f aca="true" t="shared" si="5" ref="I9:I21">I8+1</f>
        <v>45126</v>
      </c>
      <c r="J9" s="103">
        <f>I9</f>
        <v>45126</v>
      </c>
      <c r="K9" s="59">
        <f aca="true" t="shared" si="6" ref="K9:K18">+$Q$7</f>
        <v>0.3541666666666667</v>
      </c>
      <c r="L9" s="60">
        <f aca="true" t="shared" si="7" ref="L9:L18">+$R$7</f>
        <v>0.75</v>
      </c>
      <c r="M9" s="60">
        <f>IF(K9="","",L9-K9)</f>
        <v>0.3958333333333333</v>
      </c>
      <c r="N9" s="189"/>
      <c r="O9" s="190"/>
    </row>
    <row r="10" spans="1:15" ht="30" customHeight="1">
      <c r="A10" s="72">
        <f t="shared" si="2"/>
        <v>45111</v>
      </c>
      <c r="B10" s="103">
        <f t="shared" si="0"/>
        <v>45111</v>
      </c>
      <c r="C10" s="59">
        <f t="shared" si="3"/>
        <v>0.3541666666666667</v>
      </c>
      <c r="D10" s="60">
        <f t="shared" si="4"/>
        <v>0.75</v>
      </c>
      <c r="E10" s="60">
        <f>IF(C10="","",D10-C10)</f>
        <v>0.3958333333333333</v>
      </c>
      <c r="F10" s="189"/>
      <c r="G10" s="190"/>
      <c r="H10" s="1"/>
      <c r="I10" s="72">
        <f t="shared" si="5"/>
        <v>45127</v>
      </c>
      <c r="J10" s="103">
        <f t="shared" si="1"/>
        <v>45127</v>
      </c>
      <c r="K10" s="59">
        <f t="shared" si="6"/>
        <v>0.3541666666666667</v>
      </c>
      <c r="L10" s="60">
        <f t="shared" si="7"/>
        <v>0.75</v>
      </c>
      <c r="M10" s="60">
        <f>IF(K10="","",L10-K10)</f>
        <v>0.3958333333333333</v>
      </c>
      <c r="N10" s="189"/>
      <c r="O10" s="190"/>
    </row>
    <row r="11" spans="1:15" ht="30" customHeight="1">
      <c r="A11" s="69">
        <f t="shared" si="2"/>
        <v>45112</v>
      </c>
      <c r="B11" s="98">
        <f t="shared" si="0"/>
        <v>45112</v>
      </c>
      <c r="C11" s="59">
        <f t="shared" si="3"/>
        <v>0.3541666666666667</v>
      </c>
      <c r="D11" s="60">
        <f t="shared" si="4"/>
        <v>0.75</v>
      </c>
      <c r="E11" s="60">
        <f>IF(C11="","",D11-C11)</f>
        <v>0.3958333333333333</v>
      </c>
      <c r="F11" s="209"/>
      <c r="G11" s="173"/>
      <c r="H11" s="3"/>
      <c r="I11" s="72">
        <f t="shared" si="5"/>
        <v>45128</v>
      </c>
      <c r="J11" s="103">
        <f t="shared" si="1"/>
        <v>45128</v>
      </c>
      <c r="K11" s="59">
        <f t="shared" si="6"/>
        <v>0.3541666666666667</v>
      </c>
      <c r="L11" s="60">
        <f t="shared" si="7"/>
        <v>0.75</v>
      </c>
      <c r="M11" s="60">
        <f>IF(K11="","",L11-K11)</f>
        <v>0.3958333333333333</v>
      </c>
      <c r="N11" s="189"/>
      <c r="O11" s="190"/>
    </row>
    <row r="12" spans="1:15" ht="30" customHeight="1">
      <c r="A12" s="72">
        <f t="shared" si="2"/>
        <v>45113</v>
      </c>
      <c r="B12" s="103">
        <f t="shared" si="0"/>
        <v>45113</v>
      </c>
      <c r="C12" s="59">
        <f t="shared" si="3"/>
        <v>0.3541666666666667</v>
      </c>
      <c r="D12" s="60">
        <f t="shared" si="4"/>
        <v>0.75</v>
      </c>
      <c r="E12" s="60">
        <f>IF(C12="","",D12-C12)</f>
        <v>0.3958333333333333</v>
      </c>
      <c r="F12" s="189"/>
      <c r="G12" s="190"/>
      <c r="H12" s="3"/>
      <c r="I12" s="71">
        <f t="shared" si="5"/>
        <v>45129</v>
      </c>
      <c r="J12" s="99">
        <f>I12</f>
        <v>45129</v>
      </c>
      <c r="K12" s="35"/>
      <c r="L12" s="36"/>
      <c r="M12" s="36"/>
      <c r="N12" s="128"/>
      <c r="O12" s="129"/>
    </row>
    <row r="13" spans="1:15" ht="30" customHeight="1">
      <c r="A13" s="72">
        <f t="shared" si="2"/>
        <v>45114</v>
      </c>
      <c r="B13" s="103">
        <f t="shared" si="0"/>
        <v>45114</v>
      </c>
      <c r="C13" s="59">
        <f t="shared" si="3"/>
        <v>0.3541666666666667</v>
      </c>
      <c r="D13" s="60">
        <f t="shared" si="4"/>
        <v>0.75</v>
      </c>
      <c r="E13" s="60">
        <f>IF(C13="","",D13-C13)</f>
        <v>0.3958333333333333</v>
      </c>
      <c r="F13" s="189"/>
      <c r="G13" s="190"/>
      <c r="H13" s="3"/>
      <c r="I13" s="71">
        <f t="shared" si="5"/>
        <v>45130</v>
      </c>
      <c r="J13" s="99">
        <f>I13</f>
        <v>45130</v>
      </c>
      <c r="K13" s="35"/>
      <c r="L13" s="36"/>
      <c r="M13" s="36">
        <f aca="true" t="shared" si="8" ref="M13:M18">IF(K13="","",L13-K13)</f>
      </c>
      <c r="N13" s="128"/>
      <c r="O13" s="129"/>
    </row>
    <row r="14" spans="1:15" ht="30" customHeight="1">
      <c r="A14" s="71">
        <f t="shared" si="2"/>
        <v>45115</v>
      </c>
      <c r="B14" s="104">
        <f t="shared" si="0"/>
        <v>45115</v>
      </c>
      <c r="C14" s="35"/>
      <c r="D14" s="36"/>
      <c r="E14" s="36"/>
      <c r="F14" s="208"/>
      <c r="G14" s="135"/>
      <c r="H14" s="5"/>
      <c r="I14" s="72">
        <f t="shared" si="5"/>
        <v>45131</v>
      </c>
      <c r="J14" s="103">
        <f t="shared" si="1"/>
        <v>45131</v>
      </c>
      <c r="K14" s="59">
        <f>+$Q$7</f>
        <v>0.3541666666666667</v>
      </c>
      <c r="L14" s="60">
        <f>+$R$7</f>
        <v>0.75</v>
      </c>
      <c r="M14" s="60">
        <f t="shared" si="8"/>
        <v>0.3958333333333333</v>
      </c>
      <c r="N14" s="200"/>
      <c r="O14" s="192"/>
    </row>
    <row r="15" spans="1:15" ht="30" customHeight="1">
      <c r="A15" s="71">
        <f t="shared" si="2"/>
        <v>45116</v>
      </c>
      <c r="B15" s="104">
        <f t="shared" si="0"/>
        <v>45116</v>
      </c>
      <c r="C15" s="35"/>
      <c r="D15" s="36"/>
      <c r="E15" s="36"/>
      <c r="F15" s="184"/>
      <c r="G15" s="129"/>
      <c r="H15" s="4"/>
      <c r="I15" s="72">
        <f t="shared" si="5"/>
        <v>45132</v>
      </c>
      <c r="J15" s="103">
        <f t="shared" si="1"/>
        <v>45132</v>
      </c>
      <c r="K15" s="59">
        <f>+$Q$7</f>
        <v>0.3541666666666667</v>
      </c>
      <c r="L15" s="60">
        <f>+$R$7</f>
        <v>0.75</v>
      </c>
      <c r="M15" s="60">
        <f t="shared" si="8"/>
        <v>0.3958333333333333</v>
      </c>
      <c r="N15" s="189"/>
      <c r="O15" s="190"/>
    </row>
    <row r="16" spans="1:15" ht="30" customHeight="1">
      <c r="A16" s="72">
        <f t="shared" si="2"/>
        <v>45117</v>
      </c>
      <c r="B16" s="103">
        <f>A16</f>
        <v>45117</v>
      </c>
      <c r="C16" s="59">
        <f t="shared" si="3"/>
        <v>0.3541666666666667</v>
      </c>
      <c r="D16" s="60">
        <f t="shared" si="4"/>
        <v>0.75</v>
      </c>
      <c r="E16" s="60">
        <f>IF(C16="","",D16-C16)</f>
        <v>0.3958333333333333</v>
      </c>
      <c r="F16" s="189"/>
      <c r="G16" s="190"/>
      <c r="H16" s="4"/>
      <c r="I16" s="69">
        <f t="shared" si="5"/>
        <v>45133</v>
      </c>
      <c r="J16" s="98">
        <f t="shared" si="1"/>
        <v>45133</v>
      </c>
      <c r="K16" s="59">
        <f t="shared" si="6"/>
        <v>0.3541666666666667</v>
      </c>
      <c r="L16" s="60">
        <f t="shared" si="7"/>
        <v>0.75</v>
      </c>
      <c r="M16" s="60">
        <f t="shared" si="8"/>
        <v>0.3958333333333333</v>
      </c>
      <c r="N16" s="209"/>
      <c r="O16" s="173"/>
    </row>
    <row r="17" spans="1:15" ht="30" customHeight="1">
      <c r="A17" s="72">
        <f t="shared" si="2"/>
        <v>45118</v>
      </c>
      <c r="B17" s="103">
        <f t="shared" si="0"/>
        <v>45118</v>
      </c>
      <c r="C17" s="59">
        <f t="shared" si="3"/>
        <v>0.3541666666666667</v>
      </c>
      <c r="D17" s="60">
        <f t="shared" si="4"/>
        <v>0.75</v>
      </c>
      <c r="E17" s="60">
        <f>IF(C17="","",D17-C17)</f>
        <v>0.3958333333333333</v>
      </c>
      <c r="F17" s="201"/>
      <c r="G17" s="186"/>
      <c r="H17" s="4"/>
      <c r="I17" s="72">
        <f t="shared" si="5"/>
        <v>45134</v>
      </c>
      <c r="J17" s="103">
        <f t="shared" si="1"/>
        <v>45134</v>
      </c>
      <c r="K17" s="59">
        <f t="shared" si="6"/>
        <v>0.3541666666666667</v>
      </c>
      <c r="L17" s="60">
        <f t="shared" si="7"/>
        <v>0.75</v>
      </c>
      <c r="M17" s="60">
        <f t="shared" si="8"/>
        <v>0.3958333333333333</v>
      </c>
      <c r="N17" s="189"/>
      <c r="O17" s="190"/>
    </row>
    <row r="18" spans="1:15" ht="30" customHeight="1">
      <c r="A18" s="69">
        <f t="shared" si="2"/>
        <v>45119</v>
      </c>
      <c r="B18" s="98">
        <f t="shared" si="0"/>
        <v>45119</v>
      </c>
      <c r="C18" s="59">
        <f t="shared" si="3"/>
        <v>0.3541666666666667</v>
      </c>
      <c r="D18" s="60">
        <f t="shared" si="4"/>
        <v>0.75</v>
      </c>
      <c r="E18" s="60">
        <f>IF(C18="","",D18-C18)</f>
        <v>0.3958333333333333</v>
      </c>
      <c r="F18" s="207"/>
      <c r="G18" s="139"/>
      <c r="H18" s="4"/>
      <c r="I18" s="72">
        <f t="shared" si="5"/>
        <v>45135</v>
      </c>
      <c r="J18" s="103">
        <f t="shared" si="1"/>
        <v>45135</v>
      </c>
      <c r="K18" s="59">
        <f t="shared" si="6"/>
        <v>0.3541666666666667</v>
      </c>
      <c r="L18" s="60">
        <f t="shared" si="7"/>
        <v>0.75</v>
      </c>
      <c r="M18" s="60">
        <f t="shared" si="8"/>
        <v>0.3958333333333333</v>
      </c>
      <c r="N18" s="189"/>
      <c r="O18" s="190"/>
    </row>
    <row r="19" spans="1:15" ht="30" customHeight="1">
      <c r="A19" s="72">
        <f t="shared" si="2"/>
        <v>45120</v>
      </c>
      <c r="B19" s="103">
        <f t="shared" si="0"/>
        <v>45120</v>
      </c>
      <c r="C19" s="59">
        <f t="shared" si="3"/>
        <v>0.3541666666666667</v>
      </c>
      <c r="D19" s="60">
        <f t="shared" si="4"/>
        <v>0.75</v>
      </c>
      <c r="E19" s="60">
        <f>IF(C19="","",D19-C19)</f>
        <v>0.3958333333333333</v>
      </c>
      <c r="F19" s="189"/>
      <c r="G19" s="190"/>
      <c r="H19" s="4"/>
      <c r="I19" s="71">
        <f t="shared" si="5"/>
        <v>45136</v>
      </c>
      <c r="J19" s="99">
        <f t="shared" si="1"/>
        <v>45136</v>
      </c>
      <c r="K19" s="35"/>
      <c r="L19" s="36"/>
      <c r="M19" s="36"/>
      <c r="N19" s="128"/>
      <c r="O19" s="129"/>
    </row>
    <row r="20" spans="1:15" ht="30" customHeight="1">
      <c r="A20" s="72">
        <f t="shared" si="2"/>
        <v>45121</v>
      </c>
      <c r="B20" s="103">
        <f t="shared" si="0"/>
        <v>45121</v>
      </c>
      <c r="C20" s="59">
        <f t="shared" si="3"/>
        <v>0.3541666666666667</v>
      </c>
      <c r="D20" s="60">
        <f t="shared" si="4"/>
        <v>0.75</v>
      </c>
      <c r="E20" s="60">
        <f>IF(C20="","",D20-C20)</f>
        <v>0.3958333333333333</v>
      </c>
      <c r="F20" s="189"/>
      <c r="G20" s="190"/>
      <c r="H20" s="1"/>
      <c r="I20" s="71">
        <f t="shared" si="5"/>
        <v>45137</v>
      </c>
      <c r="J20" s="99">
        <f t="shared" si="1"/>
        <v>45137</v>
      </c>
      <c r="K20" s="35"/>
      <c r="L20" s="36"/>
      <c r="M20" s="36"/>
      <c r="N20" s="126"/>
      <c r="O20" s="127"/>
    </row>
    <row r="21" spans="1:15" ht="30" customHeight="1" thickBot="1">
      <c r="A21" s="71">
        <f t="shared" si="2"/>
        <v>45122</v>
      </c>
      <c r="B21" s="99">
        <f t="shared" si="0"/>
        <v>45122</v>
      </c>
      <c r="C21" s="35"/>
      <c r="D21" s="36"/>
      <c r="E21" s="36"/>
      <c r="F21" s="142"/>
      <c r="G21" s="127"/>
      <c r="H21" s="1"/>
      <c r="I21" s="72">
        <f t="shared" si="5"/>
        <v>45138</v>
      </c>
      <c r="J21" s="103">
        <f t="shared" si="1"/>
        <v>45138</v>
      </c>
      <c r="K21" s="59">
        <f>+$Q$7</f>
        <v>0.3541666666666667</v>
      </c>
      <c r="L21" s="60">
        <f>+$R$7</f>
        <v>0.75</v>
      </c>
      <c r="M21" s="60">
        <f>IF(K21="","",L21-K21)</f>
        <v>0.3958333333333333</v>
      </c>
      <c r="N21" s="189"/>
      <c r="O21" s="190"/>
    </row>
    <row r="22" spans="1:15" ht="30" customHeight="1" thickBot="1">
      <c r="A22" s="84">
        <f t="shared" si="2"/>
        <v>45123</v>
      </c>
      <c r="B22" s="106">
        <f t="shared" si="0"/>
        <v>45123</v>
      </c>
      <c r="C22" s="85"/>
      <c r="D22" s="86"/>
      <c r="E22" s="86"/>
      <c r="F22" s="205"/>
      <c r="G22" s="206"/>
      <c r="H22" s="4"/>
      <c r="I22" s="171" t="s">
        <v>49</v>
      </c>
      <c r="J22" s="169"/>
      <c r="K22" s="169"/>
      <c r="L22" s="169"/>
      <c r="M22" s="50">
        <f>SUM(E7:E22,M7:M21)</f>
        <v>7.916666666666664</v>
      </c>
      <c r="N22" s="27"/>
      <c r="O22" s="24"/>
    </row>
    <row r="23" spans="1:14" ht="6" customHeight="1">
      <c r="A23" s="6"/>
      <c r="D23" s="6"/>
      <c r="E23" s="6"/>
      <c r="F23" s="20"/>
      <c r="G23" s="21"/>
      <c r="H23" s="21"/>
      <c r="I23" s="155"/>
      <c r="J23" s="155"/>
      <c r="K23" s="21"/>
      <c r="L23" s="21"/>
      <c r="M23" s="21"/>
      <c r="N23" s="21"/>
    </row>
    <row r="24" spans="1:14" ht="21.75" customHeight="1" thickBot="1">
      <c r="A24" s="6"/>
      <c r="D24" s="6"/>
      <c r="E24" s="6"/>
      <c r="F24" s="20"/>
      <c r="G24" s="21"/>
      <c r="H24" s="21"/>
      <c r="I24" s="165"/>
      <c r="J24" s="165"/>
      <c r="K24" s="165"/>
      <c r="L24" s="165"/>
      <c r="M24" s="21"/>
      <c r="N24" s="21"/>
    </row>
    <row r="25" spans="1:14" ht="22.5" customHeight="1" thickBot="1">
      <c r="A25" s="6"/>
      <c r="D25" s="6"/>
      <c r="E25" s="6"/>
      <c r="F25" s="20"/>
      <c r="G25" s="21"/>
      <c r="H25" s="21"/>
      <c r="I25" s="168" t="s">
        <v>46</v>
      </c>
      <c r="J25" s="169"/>
      <c r="K25" s="169"/>
      <c r="L25" s="170"/>
      <c r="M25" s="52" t="str">
        <f>IF(M22&gt;Sheet1!A2*Sheet1!C5+Sheet1!A5,"Required","Not required")</f>
        <v>Not required</v>
      </c>
      <c r="N25" s="21"/>
    </row>
    <row r="26" spans="1:14" ht="22.5" customHeight="1">
      <c r="A26" s="6"/>
      <c r="D26" s="6"/>
      <c r="E26" s="6"/>
      <c r="F26" s="20"/>
      <c r="G26" s="21"/>
      <c r="H26" s="21"/>
      <c r="I26" s="51"/>
      <c r="J26" s="51"/>
      <c r="K26" s="51"/>
      <c r="L26" s="51"/>
      <c r="M26" s="55"/>
      <c r="N26" s="21"/>
    </row>
    <row r="27" spans="1:16" s="22" customFormat="1" ht="38.25" customHeight="1">
      <c r="A27" s="166" t="s">
        <v>47</v>
      </c>
      <c r="B27" s="166"/>
      <c r="C27" s="166"/>
      <c r="D27" s="166"/>
      <c r="E27" s="166"/>
      <c r="F27" s="166"/>
      <c r="G27" s="166"/>
      <c r="H27" s="166"/>
      <c r="I27" s="166"/>
      <c r="J27" s="166"/>
      <c r="K27" s="166"/>
      <c r="L27" s="166"/>
      <c r="M27" s="166"/>
      <c r="N27" s="166"/>
      <c r="O27" s="166"/>
      <c r="P27" s="26"/>
    </row>
    <row r="28" spans="1:16" s="22" customFormat="1" ht="29.25" customHeight="1">
      <c r="A28" s="158" t="s">
        <v>48</v>
      </c>
      <c r="B28" s="158"/>
      <c r="C28" s="158"/>
      <c r="D28" s="158"/>
      <c r="E28" s="158"/>
      <c r="F28" s="158"/>
      <c r="G28" s="158"/>
      <c r="H28" s="158"/>
      <c r="I28" s="158"/>
      <c r="J28" s="158"/>
      <c r="K28" s="158"/>
      <c r="L28" s="158"/>
      <c r="M28" s="158"/>
      <c r="N28" s="158"/>
      <c r="O28" s="158"/>
      <c r="P28" s="26"/>
    </row>
    <row r="29" spans="1:16" s="22" customFormat="1" ht="22.5" customHeight="1">
      <c r="A29" s="158" t="s">
        <v>50</v>
      </c>
      <c r="B29" s="159"/>
      <c r="C29" s="159"/>
      <c r="D29" s="159"/>
      <c r="E29" s="159"/>
      <c r="F29" s="159"/>
      <c r="G29" s="159"/>
      <c r="H29" s="159"/>
      <c r="I29" s="159"/>
      <c r="J29" s="159"/>
      <c r="K29" s="159"/>
      <c r="L29" s="159"/>
      <c r="M29" s="159"/>
      <c r="N29" s="159"/>
      <c r="O29" s="159"/>
      <c r="P29" s="25"/>
    </row>
    <row r="30" spans="1:16" s="22" customFormat="1" ht="29.25" customHeight="1">
      <c r="A30" s="166" t="s">
        <v>51</v>
      </c>
      <c r="B30" s="167"/>
      <c r="C30" s="167"/>
      <c r="D30" s="167"/>
      <c r="E30" s="167"/>
      <c r="F30" s="167"/>
      <c r="G30" s="167"/>
      <c r="H30" s="167"/>
      <c r="I30" s="167"/>
      <c r="J30" s="167"/>
      <c r="K30" s="167"/>
      <c r="L30" s="167"/>
      <c r="M30" s="167"/>
      <c r="N30" s="167"/>
      <c r="O30" s="167"/>
      <c r="P30" s="23"/>
    </row>
    <row r="31" spans="1:16" s="56" customFormat="1" ht="44.25" customHeight="1">
      <c r="A31" s="158" t="s">
        <v>52</v>
      </c>
      <c r="B31" s="158"/>
      <c r="C31" s="158"/>
      <c r="D31" s="158"/>
      <c r="E31" s="158"/>
      <c r="F31" s="158"/>
      <c r="G31" s="158"/>
      <c r="H31" s="158"/>
      <c r="I31" s="158"/>
      <c r="J31" s="158"/>
      <c r="K31" s="158"/>
      <c r="L31" s="158"/>
      <c r="M31" s="158"/>
      <c r="N31" s="158"/>
      <c r="O31" s="158"/>
      <c r="P31" s="57"/>
    </row>
    <row r="32" spans="1:16" s="22" customFormat="1" ht="22.5" customHeight="1">
      <c r="A32" s="166" t="s">
        <v>53</v>
      </c>
      <c r="B32" s="167"/>
      <c r="C32" s="167"/>
      <c r="D32" s="167"/>
      <c r="E32" s="167"/>
      <c r="F32" s="167"/>
      <c r="G32" s="167"/>
      <c r="H32" s="167"/>
      <c r="I32" s="167"/>
      <c r="J32" s="167"/>
      <c r="K32" s="167"/>
      <c r="L32" s="167"/>
      <c r="M32" s="167"/>
      <c r="N32" s="167"/>
      <c r="O32" s="167"/>
      <c r="P32" s="23"/>
    </row>
    <row r="33" spans="1:16" s="22" customFormat="1" ht="29.25" customHeight="1">
      <c r="A33" s="158" t="s">
        <v>54</v>
      </c>
      <c r="B33" s="167"/>
      <c r="C33" s="167"/>
      <c r="D33" s="167"/>
      <c r="E33" s="167"/>
      <c r="F33" s="167"/>
      <c r="G33" s="167"/>
      <c r="H33" s="167"/>
      <c r="I33" s="167"/>
      <c r="J33" s="167"/>
      <c r="K33" s="167"/>
      <c r="L33" s="167"/>
      <c r="M33" s="167"/>
      <c r="N33" s="167"/>
      <c r="O33" s="167"/>
      <c r="P33" s="23"/>
    </row>
  </sheetData>
  <sheetProtection/>
  <mergeCells count="58">
    <mergeCell ref="A1:O1"/>
    <mergeCell ref="A2:B2"/>
    <mergeCell ref="D2:G2"/>
    <mergeCell ref="K2:O2"/>
    <mergeCell ref="A3:B3"/>
    <mergeCell ref="M3:O3"/>
    <mergeCell ref="A5:A6"/>
    <mergeCell ref="B5:B6"/>
    <mergeCell ref="C5:D5"/>
    <mergeCell ref="E5:E6"/>
    <mergeCell ref="F5:G6"/>
    <mergeCell ref="I5:I6"/>
    <mergeCell ref="J5:J6"/>
    <mergeCell ref="K5:L5"/>
    <mergeCell ref="M5:M6"/>
    <mergeCell ref="N5:O6"/>
    <mergeCell ref="F7:G7"/>
    <mergeCell ref="N7:O7"/>
    <mergeCell ref="F8:G8"/>
    <mergeCell ref="N8:O8"/>
    <mergeCell ref="F9:G9"/>
    <mergeCell ref="N9:O9"/>
    <mergeCell ref="F10:G10"/>
    <mergeCell ref="N10:O10"/>
    <mergeCell ref="F11:G11"/>
    <mergeCell ref="N11:O11"/>
    <mergeCell ref="F12:G12"/>
    <mergeCell ref="N12:O12"/>
    <mergeCell ref="F13:G13"/>
    <mergeCell ref="N13:O13"/>
    <mergeCell ref="F14:G14"/>
    <mergeCell ref="N14:O14"/>
    <mergeCell ref="F15:G15"/>
    <mergeCell ref="N15:O15"/>
    <mergeCell ref="F16:G16"/>
    <mergeCell ref="N16:O16"/>
    <mergeCell ref="F17:G17"/>
    <mergeCell ref="N17:O17"/>
    <mergeCell ref="F18:G18"/>
    <mergeCell ref="N18:O18"/>
    <mergeCell ref="F19:G19"/>
    <mergeCell ref="N19:O19"/>
    <mergeCell ref="F20:G20"/>
    <mergeCell ref="N20:O20"/>
    <mergeCell ref="F21:G21"/>
    <mergeCell ref="N21:O21"/>
    <mergeCell ref="F22:G22"/>
    <mergeCell ref="I22:L22"/>
    <mergeCell ref="A30:O30"/>
    <mergeCell ref="A31:O31"/>
    <mergeCell ref="A32:O32"/>
    <mergeCell ref="A33:O33"/>
    <mergeCell ref="I23:J23"/>
    <mergeCell ref="I24:L24"/>
    <mergeCell ref="I25:L25"/>
    <mergeCell ref="A27:O27"/>
    <mergeCell ref="A28:O28"/>
    <mergeCell ref="A29:O29"/>
  </mergeCells>
  <printOptions horizontalCentered="1" verticalCentered="1"/>
  <pageMargins left="0.7874015748031497" right="0.3937007874015748" top="0.31496062992125984" bottom="0.31496062992125984" header="0.5905511811023623" footer="0.1968503937007874"/>
  <pageSetup horizontalDpi="600" verticalDpi="600" orientation="portrait" paperSize="9" scale="79" r:id="rId2"/>
  <drawing r:id="rId1"/>
</worksheet>
</file>

<file path=xl/worksheets/sheet6.xml><?xml version="1.0" encoding="utf-8"?>
<worksheet xmlns="http://schemas.openxmlformats.org/spreadsheetml/2006/main" xmlns:r="http://schemas.openxmlformats.org/officeDocument/2006/relationships">
  <dimension ref="A1:R33"/>
  <sheetViews>
    <sheetView view="pageBreakPreview" zoomScale="70" zoomScaleSheetLayoutView="70" zoomScalePageLayoutView="0" workbookViewId="0" topLeftCell="A1">
      <selection activeCell="F16" sqref="F16:G16"/>
    </sheetView>
  </sheetViews>
  <sheetFormatPr defaultColWidth="9.00390625" defaultRowHeight="13.5"/>
  <cols>
    <col min="1" max="2" width="4.125" style="9" customWidth="1"/>
    <col min="3" max="4" width="11.50390625" style="9" customWidth="1"/>
    <col min="5" max="6" width="11.125" style="9" customWidth="1"/>
    <col min="7" max="7" width="2.625" style="9" customWidth="1"/>
    <col min="8" max="8" width="3.125" style="9" customWidth="1"/>
    <col min="9" max="10" width="4.125" style="9" customWidth="1"/>
    <col min="11" max="12" width="11.50390625" style="9" customWidth="1"/>
    <col min="13" max="14" width="11.125" style="9" customWidth="1"/>
    <col min="15" max="15" width="2.625" style="9" customWidth="1"/>
    <col min="16" max="16384" width="9.00390625" style="9" customWidth="1"/>
  </cols>
  <sheetData>
    <row r="1" spans="1:15" ht="50.25" customHeight="1">
      <c r="A1" s="160" t="s">
        <v>33</v>
      </c>
      <c r="B1" s="160"/>
      <c r="C1" s="160"/>
      <c r="D1" s="160"/>
      <c r="E1" s="160"/>
      <c r="F1" s="160"/>
      <c r="G1" s="160"/>
      <c r="H1" s="160"/>
      <c r="I1" s="160"/>
      <c r="J1" s="160"/>
      <c r="K1" s="160"/>
      <c r="L1" s="160"/>
      <c r="M1" s="160"/>
      <c r="N1" s="160"/>
      <c r="O1" s="160"/>
    </row>
    <row r="2" spans="1:15" ht="26.25" customHeight="1">
      <c r="A2" s="162">
        <v>2023</v>
      </c>
      <c r="B2" s="162"/>
      <c r="C2" s="13" t="s">
        <v>39</v>
      </c>
      <c r="D2" s="161"/>
      <c r="E2" s="161"/>
      <c r="F2" s="161"/>
      <c r="G2" s="161"/>
      <c r="H2" s="14"/>
      <c r="I2" s="95" t="s">
        <v>34</v>
      </c>
      <c r="J2" s="15"/>
      <c r="K2" s="164"/>
      <c r="L2" s="164"/>
      <c r="M2" s="164"/>
      <c r="N2" s="164"/>
      <c r="O2" s="164"/>
    </row>
    <row r="3" spans="1:15" ht="26.25" customHeight="1">
      <c r="A3" s="163">
        <v>8</v>
      </c>
      <c r="B3" s="163"/>
      <c r="C3" s="16" t="s">
        <v>40</v>
      </c>
      <c r="D3" s="16"/>
      <c r="E3" s="16"/>
      <c r="F3" s="16"/>
      <c r="G3" s="17"/>
      <c r="H3" s="17"/>
      <c r="I3" s="95" t="s">
        <v>36</v>
      </c>
      <c r="J3" s="15"/>
      <c r="K3" s="18"/>
      <c r="L3" s="19" t="s">
        <v>35</v>
      </c>
      <c r="M3" s="130"/>
      <c r="N3" s="130"/>
      <c r="O3" s="130"/>
    </row>
    <row r="4" ht="6" customHeight="1" thickBot="1"/>
    <row r="5" spans="1:17" ht="37.5" customHeight="1">
      <c r="A5" s="147" t="s">
        <v>37</v>
      </c>
      <c r="B5" s="131" t="s">
        <v>38</v>
      </c>
      <c r="C5" s="151" t="s">
        <v>41</v>
      </c>
      <c r="D5" s="152"/>
      <c r="E5" s="153" t="s">
        <v>44</v>
      </c>
      <c r="F5" s="143" t="s">
        <v>45</v>
      </c>
      <c r="G5" s="144"/>
      <c r="H5" s="1"/>
      <c r="I5" s="147" t="s">
        <v>37</v>
      </c>
      <c r="J5" s="131" t="s">
        <v>38</v>
      </c>
      <c r="K5" s="151" t="s">
        <v>41</v>
      </c>
      <c r="L5" s="152"/>
      <c r="M5" s="153" t="s">
        <v>44</v>
      </c>
      <c r="N5" s="143" t="s">
        <v>45</v>
      </c>
      <c r="O5" s="144"/>
      <c r="Q5" s="92" t="s">
        <v>55</v>
      </c>
    </row>
    <row r="6" spans="1:18" ht="25.5" customHeight="1" thickBot="1">
      <c r="A6" s="148"/>
      <c r="B6" s="132"/>
      <c r="C6" s="31" t="s">
        <v>42</v>
      </c>
      <c r="D6" s="58" t="s">
        <v>43</v>
      </c>
      <c r="E6" s="154"/>
      <c r="F6" s="145"/>
      <c r="G6" s="146"/>
      <c r="H6" s="2"/>
      <c r="I6" s="148"/>
      <c r="J6" s="132"/>
      <c r="K6" s="31" t="s">
        <v>42</v>
      </c>
      <c r="L6" s="58" t="s">
        <v>43</v>
      </c>
      <c r="M6" s="154"/>
      <c r="N6" s="145"/>
      <c r="O6" s="146"/>
      <c r="Q6" s="93" t="s">
        <v>57</v>
      </c>
      <c r="R6" s="93" t="s">
        <v>58</v>
      </c>
    </row>
    <row r="7" spans="1:18" ht="30" customHeight="1">
      <c r="A7" s="72">
        <f>DATE(A2,A3,1)</f>
        <v>45139</v>
      </c>
      <c r="B7" s="103">
        <f>A7</f>
        <v>45139</v>
      </c>
      <c r="C7" s="59">
        <f aca="true" t="shared" si="0" ref="C7:C22">+$Q$7</f>
        <v>0.3541666666666667</v>
      </c>
      <c r="D7" s="60">
        <f aca="true" t="shared" si="1" ref="D7:D22">+$R$7</f>
        <v>0.75</v>
      </c>
      <c r="E7" s="60">
        <f>IF(C7="","",D7-C7)</f>
        <v>0.3958333333333333</v>
      </c>
      <c r="F7" s="189"/>
      <c r="G7" s="190"/>
      <c r="H7" s="73"/>
      <c r="I7" s="72">
        <f>A22+1</f>
        <v>45155</v>
      </c>
      <c r="J7" s="103">
        <f>I7</f>
        <v>45155</v>
      </c>
      <c r="K7" s="61">
        <f>+$Q$7</f>
        <v>0.3541666666666667</v>
      </c>
      <c r="L7" s="62">
        <f>+$R$7</f>
        <v>0.75</v>
      </c>
      <c r="M7" s="60">
        <f>IF(K7="","",L7-K7)</f>
        <v>0.3958333333333333</v>
      </c>
      <c r="N7" s="189"/>
      <c r="O7" s="190"/>
      <c r="Q7" s="96">
        <v>0.3541666666666667</v>
      </c>
      <c r="R7" s="96">
        <v>0.75</v>
      </c>
    </row>
    <row r="8" spans="1:17" ht="30" customHeight="1">
      <c r="A8" s="69">
        <f>A7+1</f>
        <v>45140</v>
      </c>
      <c r="B8" s="98">
        <f aca="true" t="shared" si="2" ref="B8:B22">A8</f>
        <v>45140</v>
      </c>
      <c r="C8" s="59">
        <f t="shared" si="0"/>
        <v>0.3541666666666667</v>
      </c>
      <c r="D8" s="60">
        <f t="shared" si="1"/>
        <v>0.75</v>
      </c>
      <c r="E8" s="60">
        <f>IF(C8="","",D8-C8)</f>
        <v>0.3958333333333333</v>
      </c>
      <c r="F8" s="209"/>
      <c r="G8" s="173"/>
      <c r="H8" s="75"/>
      <c r="I8" s="72">
        <f>I7+1</f>
        <v>45156</v>
      </c>
      <c r="J8" s="103">
        <f aca="true" t="shared" si="3" ref="J8:J21">I8</f>
        <v>45156</v>
      </c>
      <c r="K8" s="59">
        <f aca="true" t="shared" si="4" ref="K8:K21">+$Q$7</f>
        <v>0.3541666666666667</v>
      </c>
      <c r="L8" s="60">
        <f aca="true" t="shared" si="5" ref="L8:L21">+$R$7</f>
        <v>0.75</v>
      </c>
      <c r="M8" s="60">
        <f>IF(K8="","",L8-K8)</f>
        <v>0.3958333333333333</v>
      </c>
      <c r="N8" s="189"/>
      <c r="O8" s="190"/>
      <c r="Q8" s="9" t="s">
        <v>56</v>
      </c>
    </row>
    <row r="9" spans="1:15" ht="30" customHeight="1">
      <c r="A9" s="72">
        <f aca="true" t="shared" si="6" ref="A9:A22">A8+1</f>
        <v>45141</v>
      </c>
      <c r="B9" s="103">
        <f t="shared" si="2"/>
        <v>45141</v>
      </c>
      <c r="C9" s="59">
        <f t="shared" si="0"/>
        <v>0.3541666666666667</v>
      </c>
      <c r="D9" s="60">
        <f t="shared" si="1"/>
        <v>0.75</v>
      </c>
      <c r="E9" s="60">
        <f>IF(C9="","",D9-C9)</f>
        <v>0.3958333333333333</v>
      </c>
      <c r="F9" s="189"/>
      <c r="G9" s="190"/>
      <c r="H9" s="75"/>
      <c r="I9" s="71">
        <f aca="true" t="shared" si="7" ref="I9:I21">I8+1</f>
        <v>45157</v>
      </c>
      <c r="J9" s="99">
        <f t="shared" si="3"/>
        <v>45157</v>
      </c>
      <c r="K9" s="35"/>
      <c r="L9" s="36"/>
      <c r="M9" s="36"/>
      <c r="N9" s="142"/>
      <c r="O9" s="127"/>
    </row>
    <row r="10" spans="1:15" ht="30" customHeight="1">
      <c r="A10" s="72">
        <f t="shared" si="6"/>
        <v>45142</v>
      </c>
      <c r="B10" s="103">
        <f t="shared" si="2"/>
        <v>45142</v>
      </c>
      <c r="C10" s="59">
        <f t="shared" si="0"/>
        <v>0.3541666666666667</v>
      </c>
      <c r="D10" s="60">
        <f t="shared" si="1"/>
        <v>0.75</v>
      </c>
      <c r="E10" s="60">
        <f>IF(C10="","",D10-C10)</f>
        <v>0.3958333333333333</v>
      </c>
      <c r="F10" s="189"/>
      <c r="G10" s="190"/>
      <c r="H10" s="76"/>
      <c r="I10" s="71">
        <f t="shared" si="7"/>
        <v>45158</v>
      </c>
      <c r="J10" s="99">
        <f t="shared" si="3"/>
        <v>45158</v>
      </c>
      <c r="K10" s="46"/>
      <c r="L10" s="41"/>
      <c r="M10" s="41"/>
      <c r="N10" s="136"/>
      <c r="O10" s="137"/>
    </row>
    <row r="11" spans="1:15" ht="30" customHeight="1">
      <c r="A11" s="71">
        <f t="shared" si="6"/>
        <v>45143</v>
      </c>
      <c r="B11" s="99">
        <f t="shared" si="2"/>
        <v>45143</v>
      </c>
      <c r="C11" s="35"/>
      <c r="D11" s="36"/>
      <c r="E11" s="36"/>
      <c r="F11" s="142"/>
      <c r="G11" s="127"/>
      <c r="H11" s="73"/>
      <c r="I11" s="72">
        <f t="shared" si="7"/>
        <v>45159</v>
      </c>
      <c r="J11" s="103">
        <f>I11</f>
        <v>45159</v>
      </c>
      <c r="K11" s="59">
        <f>+$Q$7</f>
        <v>0.3541666666666667</v>
      </c>
      <c r="L11" s="60">
        <f>+$R$7</f>
        <v>0.75</v>
      </c>
      <c r="M11" s="60">
        <f>IF(K11="","",L11-K11)</f>
        <v>0.3958333333333333</v>
      </c>
      <c r="N11" s="200"/>
      <c r="O11" s="192"/>
    </row>
    <row r="12" spans="1:15" ht="30" customHeight="1">
      <c r="A12" s="71">
        <f t="shared" si="6"/>
        <v>45144</v>
      </c>
      <c r="B12" s="99">
        <f t="shared" si="2"/>
        <v>45144</v>
      </c>
      <c r="C12" s="35"/>
      <c r="D12" s="36"/>
      <c r="E12" s="36"/>
      <c r="F12" s="142"/>
      <c r="G12" s="127"/>
      <c r="H12" s="73"/>
      <c r="I12" s="72">
        <f t="shared" si="7"/>
        <v>45160</v>
      </c>
      <c r="J12" s="103">
        <f t="shared" si="3"/>
        <v>45160</v>
      </c>
      <c r="K12" s="59">
        <f>+$Q$7</f>
        <v>0.3541666666666667</v>
      </c>
      <c r="L12" s="60">
        <f>+$R$7</f>
        <v>0.75</v>
      </c>
      <c r="M12" s="60">
        <f>IF(K12="","",L12-K12)</f>
        <v>0.3958333333333333</v>
      </c>
      <c r="N12" s="182"/>
      <c r="O12" s="183"/>
    </row>
    <row r="13" spans="1:15" ht="30" customHeight="1">
      <c r="A13" s="72">
        <f t="shared" si="6"/>
        <v>45145</v>
      </c>
      <c r="B13" s="103">
        <f t="shared" si="2"/>
        <v>45145</v>
      </c>
      <c r="C13" s="59">
        <f t="shared" si="0"/>
        <v>0.3541666666666667</v>
      </c>
      <c r="D13" s="60">
        <f t="shared" si="1"/>
        <v>0.75</v>
      </c>
      <c r="E13" s="60">
        <f>IF(C13="","",D13-C13)</f>
        <v>0.3958333333333333</v>
      </c>
      <c r="F13" s="200"/>
      <c r="G13" s="192"/>
      <c r="H13" s="73"/>
      <c r="I13" s="69">
        <f t="shared" si="7"/>
        <v>45161</v>
      </c>
      <c r="J13" s="98">
        <f t="shared" si="3"/>
        <v>45161</v>
      </c>
      <c r="K13" s="59">
        <f t="shared" si="4"/>
        <v>0.3541666666666667</v>
      </c>
      <c r="L13" s="60">
        <f t="shared" si="5"/>
        <v>0.75</v>
      </c>
      <c r="M13" s="60">
        <f>IF(K13="","",L13-K13)</f>
        <v>0.3958333333333333</v>
      </c>
      <c r="N13" s="133"/>
      <c r="O13" s="123"/>
    </row>
    <row r="14" spans="1:15" ht="30" customHeight="1">
      <c r="A14" s="72">
        <f t="shared" si="6"/>
        <v>45146</v>
      </c>
      <c r="B14" s="105">
        <f t="shared" si="2"/>
        <v>45146</v>
      </c>
      <c r="C14" s="59">
        <f t="shared" si="0"/>
        <v>0.3541666666666667</v>
      </c>
      <c r="D14" s="60">
        <f t="shared" si="1"/>
        <v>0.75</v>
      </c>
      <c r="E14" s="60">
        <f>IF(C14="","",D14-C14)</f>
        <v>0.3958333333333333</v>
      </c>
      <c r="F14" s="175"/>
      <c r="G14" s="176"/>
      <c r="H14" s="77"/>
      <c r="I14" s="72">
        <f t="shared" si="7"/>
        <v>45162</v>
      </c>
      <c r="J14" s="103">
        <f t="shared" si="3"/>
        <v>45162</v>
      </c>
      <c r="K14" s="59">
        <f t="shared" si="4"/>
        <v>0.3541666666666667</v>
      </c>
      <c r="L14" s="60">
        <f t="shared" si="5"/>
        <v>0.75</v>
      </c>
      <c r="M14" s="60">
        <f>IF(K14="","",L14-K14)</f>
        <v>0.3958333333333333</v>
      </c>
      <c r="N14" s="189"/>
      <c r="O14" s="190"/>
    </row>
    <row r="15" spans="1:15" ht="30" customHeight="1">
      <c r="A15" s="72">
        <f t="shared" si="6"/>
        <v>45147</v>
      </c>
      <c r="B15" s="105">
        <f>A15</f>
        <v>45147</v>
      </c>
      <c r="C15" s="59">
        <f t="shared" si="0"/>
        <v>0.3541666666666667</v>
      </c>
      <c r="D15" s="60">
        <f t="shared" si="1"/>
        <v>0.75</v>
      </c>
      <c r="E15" s="60">
        <f>IF(C15="","",D15-C15)</f>
        <v>0.3958333333333333</v>
      </c>
      <c r="F15" s="175"/>
      <c r="G15" s="176"/>
      <c r="H15" s="75"/>
      <c r="I15" s="72">
        <f t="shared" si="7"/>
        <v>45163</v>
      </c>
      <c r="J15" s="103">
        <f t="shared" si="3"/>
        <v>45163</v>
      </c>
      <c r="K15" s="59">
        <f t="shared" si="4"/>
        <v>0.3541666666666667</v>
      </c>
      <c r="L15" s="60">
        <f t="shared" si="5"/>
        <v>0.75</v>
      </c>
      <c r="M15" s="60">
        <f>IF(K15="","",L15-K15)</f>
        <v>0.3958333333333333</v>
      </c>
      <c r="N15" s="189"/>
      <c r="O15" s="190"/>
    </row>
    <row r="16" spans="1:15" ht="30" customHeight="1">
      <c r="A16" s="69">
        <f t="shared" si="6"/>
        <v>45148</v>
      </c>
      <c r="B16" s="98">
        <f t="shared" si="2"/>
        <v>45148</v>
      </c>
      <c r="C16" s="59"/>
      <c r="D16" s="60"/>
      <c r="E16" s="60">
        <f>IF(C16="","",D16-C16)</f>
      </c>
      <c r="F16" s="189" t="s">
        <v>70</v>
      </c>
      <c r="G16" s="190"/>
      <c r="H16" s="75"/>
      <c r="I16" s="71">
        <f t="shared" si="7"/>
        <v>45164</v>
      </c>
      <c r="J16" s="99">
        <f t="shared" si="3"/>
        <v>45164</v>
      </c>
      <c r="K16" s="35"/>
      <c r="L16" s="36"/>
      <c r="M16" s="36"/>
      <c r="N16" s="142"/>
      <c r="O16" s="127"/>
    </row>
    <row r="17" spans="1:15" ht="30" customHeight="1">
      <c r="A17" s="71">
        <f t="shared" si="6"/>
        <v>45149</v>
      </c>
      <c r="B17" s="99">
        <f>A17</f>
        <v>45149</v>
      </c>
      <c r="C17" s="35"/>
      <c r="D17" s="36"/>
      <c r="E17" s="36"/>
      <c r="F17" s="142"/>
      <c r="G17" s="127"/>
      <c r="H17" s="75"/>
      <c r="I17" s="71">
        <f t="shared" si="7"/>
        <v>45165</v>
      </c>
      <c r="J17" s="99">
        <f t="shared" si="3"/>
        <v>45165</v>
      </c>
      <c r="K17" s="35"/>
      <c r="L17" s="36"/>
      <c r="M17" s="36"/>
      <c r="N17" s="134"/>
      <c r="O17" s="135"/>
    </row>
    <row r="18" spans="1:15" ht="30" customHeight="1">
      <c r="A18" s="71">
        <f t="shared" si="6"/>
        <v>45150</v>
      </c>
      <c r="B18" s="99">
        <f t="shared" si="2"/>
        <v>45150</v>
      </c>
      <c r="C18" s="35"/>
      <c r="D18" s="36"/>
      <c r="E18" s="36"/>
      <c r="F18" s="142"/>
      <c r="G18" s="127"/>
      <c r="H18" s="75"/>
      <c r="I18" s="72">
        <f t="shared" si="7"/>
        <v>45166</v>
      </c>
      <c r="J18" s="103">
        <f>I18</f>
        <v>45166</v>
      </c>
      <c r="K18" s="59">
        <f t="shared" si="4"/>
        <v>0.3541666666666667</v>
      </c>
      <c r="L18" s="60">
        <f t="shared" si="5"/>
        <v>0.75</v>
      </c>
      <c r="M18" s="60">
        <f>IF(K18="","",L18-K18)</f>
        <v>0.3958333333333333</v>
      </c>
      <c r="N18" s="200"/>
      <c r="O18" s="192"/>
    </row>
    <row r="19" spans="1:15" ht="30" customHeight="1">
      <c r="A19" s="71">
        <f t="shared" si="6"/>
        <v>45151</v>
      </c>
      <c r="B19" s="104">
        <f t="shared" si="2"/>
        <v>45151</v>
      </c>
      <c r="C19" s="35"/>
      <c r="D19" s="36"/>
      <c r="E19" s="36"/>
      <c r="F19" s="142"/>
      <c r="G19" s="127"/>
      <c r="H19" s="75"/>
      <c r="I19" s="72">
        <f t="shared" si="7"/>
        <v>45167</v>
      </c>
      <c r="J19" s="103">
        <f t="shared" si="3"/>
        <v>45167</v>
      </c>
      <c r="K19" s="59">
        <f>+$Q$7</f>
        <v>0.3541666666666667</v>
      </c>
      <c r="L19" s="60">
        <f>+$R$7</f>
        <v>0.75</v>
      </c>
      <c r="M19" s="60">
        <f>IF(K19="","",L19-K19)</f>
        <v>0.3958333333333333</v>
      </c>
      <c r="N19" s="200"/>
      <c r="O19" s="192"/>
    </row>
    <row r="20" spans="1:15" ht="30" customHeight="1">
      <c r="A20" s="72">
        <f t="shared" si="6"/>
        <v>45152</v>
      </c>
      <c r="B20" s="105">
        <f>A20</f>
        <v>45152</v>
      </c>
      <c r="C20" s="59"/>
      <c r="D20" s="60"/>
      <c r="E20" s="60">
        <f>IF(C20="","",D20-C20)</f>
      </c>
      <c r="F20" s="189" t="s">
        <v>70</v>
      </c>
      <c r="G20" s="190"/>
      <c r="H20" s="76"/>
      <c r="I20" s="69">
        <f t="shared" si="7"/>
        <v>45168</v>
      </c>
      <c r="J20" s="98">
        <f t="shared" si="3"/>
        <v>45168</v>
      </c>
      <c r="K20" s="59">
        <f t="shared" si="4"/>
        <v>0.3541666666666667</v>
      </c>
      <c r="L20" s="60">
        <f t="shared" si="5"/>
        <v>0.75</v>
      </c>
      <c r="M20" s="60">
        <f>IF(K20="","",L20-K20)</f>
        <v>0.3958333333333333</v>
      </c>
      <c r="N20" s="210"/>
      <c r="O20" s="173"/>
    </row>
    <row r="21" spans="1:15" ht="30" customHeight="1" thickBot="1">
      <c r="A21" s="72">
        <f t="shared" si="6"/>
        <v>45153</v>
      </c>
      <c r="B21" s="105">
        <f t="shared" si="2"/>
        <v>45153</v>
      </c>
      <c r="C21" s="59"/>
      <c r="D21" s="60"/>
      <c r="E21" s="60">
        <f>IF(C21="","",D21-C21)</f>
      </c>
      <c r="F21" s="189" t="s">
        <v>70</v>
      </c>
      <c r="G21" s="190"/>
      <c r="H21" s="76"/>
      <c r="I21" s="72">
        <f t="shared" si="7"/>
        <v>45169</v>
      </c>
      <c r="J21" s="103">
        <f t="shared" si="3"/>
        <v>45169</v>
      </c>
      <c r="K21" s="59">
        <f t="shared" si="4"/>
        <v>0.3541666666666667</v>
      </c>
      <c r="L21" s="60">
        <f t="shared" si="5"/>
        <v>0.75</v>
      </c>
      <c r="M21" s="60">
        <f>IF(K21="","",L21-K21)</f>
        <v>0.3958333333333333</v>
      </c>
      <c r="N21" s="189"/>
      <c r="O21" s="190"/>
    </row>
    <row r="22" spans="1:15" ht="30" customHeight="1" thickBot="1">
      <c r="A22" s="70">
        <f t="shared" si="6"/>
        <v>45154</v>
      </c>
      <c r="B22" s="101">
        <f t="shared" si="2"/>
        <v>45154</v>
      </c>
      <c r="C22" s="64"/>
      <c r="D22" s="65"/>
      <c r="E22" s="65">
        <f>IF(C22="","",D22-C22)</f>
      </c>
      <c r="F22" s="229" t="s">
        <v>71</v>
      </c>
      <c r="G22" s="230"/>
      <c r="H22" s="75"/>
      <c r="I22" s="171" t="s">
        <v>49</v>
      </c>
      <c r="J22" s="169"/>
      <c r="K22" s="169"/>
      <c r="L22" s="169"/>
      <c r="M22" s="81">
        <f>SUM(E7:E22,M7:M21)</f>
        <v>7.124999999999998</v>
      </c>
      <c r="N22" s="82"/>
      <c r="O22" s="83"/>
    </row>
    <row r="23" spans="1:14" ht="6" customHeight="1">
      <c r="A23" s="6"/>
      <c r="D23" s="6"/>
      <c r="E23" s="6"/>
      <c r="F23" s="20"/>
      <c r="G23" s="21"/>
      <c r="H23" s="21"/>
      <c r="I23" s="155"/>
      <c r="J23" s="155"/>
      <c r="K23" s="21"/>
      <c r="L23" s="21"/>
      <c r="M23" s="21"/>
      <c r="N23" s="21"/>
    </row>
    <row r="24" spans="1:14" ht="21.75" customHeight="1" thickBot="1">
      <c r="A24" s="6"/>
      <c r="D24" s="6"/>
      <c r="E24" s="6"/>
      <c r="F24" s="20"/>
      <c r="G24" s="21"/>
      <c r="H24" s="21"/>
      <c r="I24" s="165"/>
      <c r="J24" s="165"/>
      <c r="K24" s="165"/>
      <c r="L24" s="165"/>
      <c r="M24" s="21"/>
      <c r="N24" s="21"/>
    </row>
    <row r="25" spans="1:14" ht="22.5" customHeight="1" thickBot="1">
      <c r="A25" s="6"/>
      <c r="D25" s="6"/>
      <c r="E25" s="6"/>
      <c r="F25" s="20"/>
      <c r="G25" s="21"/>
      <c r="H25" s="21"/>
      <c r="I25" s="168" t="s">
        <v>46</v>
      </c>
      <c r="J25" s="169"/>
      <c r="K25" s="169"/>
      <c r="L25" s="170"/>
      <c r="M25" s="52" t="str">
        <f>IF(M22&gt;Sheet1!A2*Sheet1!C6+Sheet1!A5,"Required","Not required")</f>
        <v>Not required</v>
      </c>
      <c r="N25" s="21"/>
    </row>
    <row r="26" spans="1:14" ht="22.5" customHeight="1">
      <c r="A26" s="6"/>
      <c r="D26" s="6"/>
      <c r="E26" s="6"/>
      <c r="F26" s="20"/>
      <c r="G26" s="21"/>
      <c r="H26" s="21"/>
      <c r="I26" s="51"/>
      <c r="J26" s="51"/>
      <c r="K26" s="51"/>
      <c r="L26" s="51"/>
      <c r="M26" s="55"/>
      <c r="N26" s="21"/>
    </row>
    <row r="27" spans="1:16" s="22" customFormat="1" ht="38.25" customHeight="1">
      <c r="A27" s="166" t="s">
        <v>47</v>
      </c>
      <c r="B27" s="166"/>
      <c r="C27" s="166"/>
      <c r="D27" s="166"/>
      <c r="E27" s="166"/>
      <c r="F27" s="166"/>
      <c r="G27" s="166"/>
      <c r="H27" s="166"/>
      <c r="I27" s="166"/>
      <c r="J27" s="166"/>
      <c r="K27" s="166"/>
      <c r="L27" s="166"/>
      <c r="M27" s="166"/>
      <c r="N27" s="166"/>
      <c r="O27" s="166"/>
      <c r="P27" s="26"/>
    </row>
    <row r="28" spans="1:16" s="22" customFormat="1" ht="29.25" customHeight="1">
      <c r="A28" s="158" t="s">
        <v>48</v>
      </c>
      <c r="B28" s="158"/>
      <c r="C28" s="158"/>
      <c r="D28" s="158"/>
      <c r="E28" s="158"/>
      <c r="F28" s="158"/>
      <c r="G28" s="158"/>
      <c r="H28" s="158"/>
      <c r="I28" s="158"/>
      <c r="J28" s="158"/>
      <c r="K28" s="158"/>
      <c r="L28" s="158"/>
      <c r="M28" s="158"/>
      <c r="N28" s="158"/>
      <c r="O28" s="158"/>
      <c r="P28" s="26"/>
    </row>
    <row r="29" spans="1:16" s="22" customFormat="1" ht="22.5" customHeight="1">
      <c r="A29" s="158" t="s">
        <v>50</v>
      </c>
      <c r="B29" s="159"/>
      <c r="C29" s="159"/>
      <c r="D29" s="159"/>
      <c r="E29" s="159"/>
      <c r="F29" s="159"/>
      <c r="G29" s="159"/>
      <c r="H29" s="159"/>
      <c r="I29" s="159"/>
      <c r="J29" s="159"/>
      <c r="K29" s="159"/>
      <c r="L29" s="159"/>
      <c r="M29" s="159"/>
      <c r="N29" s="159"/>
      <c r="O29" s="159"/>
      <c r="P29" s="25"/>
    </row>
    <row r="30" spans="1:16" s="22" customFormat="1" ht="29.25" customHeight="1">
      <c r="A30" s="166" t="s">
        <v>51</v>
      </c>
      <c r="B30" s="167"/>
      <c r="C30" s="167"/>
      <c r="D30" s="167"/>
      <c r="E30" s="167"/>
      <c r="F30" s="167"/>
      <c r="G30" s="167"/>
      <c r="H30" s="167"/>
      <c r="I30" s="167"/>
      <c r="J30" s="167"/>
      <c r="K30" s="167"/>
      <c r="L30" s="167"/>
      <c r="M30" s="167"/>
      <c r="N30" s="167"/>
      <c r="O30" s="167"/>
      <c r="P30" s="23"/>
    </row>
    <row r="31" spans="1:16" s="56" customFormat="1" ht="44.25" customHeight="1">
      <c r="A31" s="158" t="s">
        <v>52</v>
      </c>
      <c r="B31" s="158"/>
      <c r="C31" s="158"/>
      <c r="D31" s="158"/>
      <c r="E31" s="158"/>
      <c r="F31" s="158"/>
      <c r="G31" s="158"/>
      <c r="H31" s="158"/>
      <c r="I31" s="158"/>
      <c r="J31" s="158"/>
      <c r="K31" s="158"/>
      <c r="L31" s="158"/>
      <c r="M31" s="158"/>
      <c r="N31" s="158"/>
      <c r="O31" s="158"/>
      <c r="P31" s="57"/>
    </row>
    <row r="32" spans="1:16" s="22" customFormat="1" ht="22.5" customHeight="1">
      <c r="A32" s="166" t="s">
        <v>53</v>
      </c>
      <c r="B32" s="167"/>
      <c r="C32" s="167"/>
      <c r="D32" s="167"/>
      <c r="E32" s="167"/>
      <c r="F32" s="167"/>
      <c r="G32" s="167"/>
      <c r="H32" s="167"/>
      <c r="I32" s="167"/>
      <c r="J32" s="167"/>
      <c r="K32" s="167"/>
      <c r="L32" s="167"/>
      <c r="M32" s="167"/>
      <c r="N32" s="167"/>
      <c r="O32" s="167"/>
      <c r="P32" s="23"/>
    </row>
    <row r="33" spans="1:16" s="22" customFormat="1" ht="29.25" customHeight="1">
      <c r="A33" s="158" t="s">
        <v>54</v>
      </c>
      <c r="B33" s="167"/>
      <c r="C33" s="167"/>
      <c r="D33" s="167"/>
      <c r="E33" s="167"/>
      <c r="F33" s="167"/>
      <c r="G33" s="167"/>
      <c r="H33" s="167"/>
      <c r="I33" s="167"/>
      <c r="J33" s="167"/>
      <c r="K33" s="167"/>
      <c r="L33" s="167"/>
      <c r="M33" s="167"/>
      <c r="N33" s="167"/>
      <c r="O33" s="167"/>
      <c r="P33" s="23"/>
    </row>
  </sheetData>
  <sheetProtection/>
  <mergeCells count="58">
    <mergeCell ref="A1:O1"/>
    <mergeCell ref="A2:B2"/>
    <mergeCell ref="D2:G2"/>
    <mergeCell ref="K2:O2"/>
    <mergeCell ref="A3:B3"/>
    <mergeCell ref="M3:O3"/>
    <mergeCell ref="A5:A6"/>
    <mergeCell ref="B5:B6"/>
    <mergeCell ref="C5:D5"/>
    <mergeCell ref="E5:E6"/>
    <mergeCell ref="F5:G6"/>
    <mergeCell ref="I5:I6"/>
    <mergeCell ref="J5:J6"/>
    <mergeCell ref="K5:L5"/>
    <mergeCell ref="M5:M6"/>
    <mergeCell ref="N5:O6"/>
    <mergeCell ref="F7:G7"/>
    <mergeCell ref="N7:O7"/>
    <mergeCell ref="F8:G8"/>
    <mergeCell ref="N8:O8"/>
    <mergeCell ref="F9:G9"/>
    <mergeCell ref="N9:O9"/>
    <mergeCell ref="F10:G10"/>
    <mergeCell ref="N10:O10"/>
    <mergeCell ref="F11:G11"/>
    <mergeCell ref="N11:O11"/>
    <mergeCell ref="F12:G12"/>
    <mergeCell ref="N12:O12"/>
    <mergeCell ref="F13:G13"/>
    <mergeCell ref="N13:O13"/>
    <mergeCell ref="F14:G14"/>
    <mergeCell ref="N14:O14"/>
    <mergeCell ref="F15:G15"/>
    <mergeCell ref="N15:O15"/>
    <mergeCell ref="F16:G16"/>
    <mergeCell ref="N16:O16"/>
    <mergeCell ref="F17:G17"/>
    <mergeCell ref="N17:O17"/>
    <mergeCell ref="F18:G18"/>
    <mergeCell ref="N18:O18"/>
    <mergeCell ref="F19:G19"/>
    <mergeCell ref="N19:O19"/>
    <mergeCell ref="F20:G20"/>
    <mergeCell ref="N20:O20"/>
    <mergeCell ref="F21:G21"/>
    <mergeCell ref="N21:O21"/>
    <mergeCell ref="F22:G22"/>
    <mergeCell ref="I22:L22"/>
    <mergeCell ref="A30:O30"/>
    <mergeCell ref="A31:O31"/>
    <mergeCell ref="A32:O32"/>
    <mergeCell ref="A33:O33"/>
    <mergeCell ref="I23:J23"/>
    <mergeCell ref="I24:L24"/>
    <mergeCell ref="I25:L25"/>
    <mergeCell ref="A27:O27"/>
    <mergeCell ref="A28:O28"/>
    <mergeCell ref="A29:O29"/>
  </mergeCells>
  <printOptions horizontalCentered="1" verticalCentered="1"/>
  <pageMargins left="0.7874015748031497" right="0.3937007874015748" top="0.31496062992125984" bottom="0.31496062992125984" header="0.5905511811023623" footer="0.1968503937007874"/>
  <pageSetup horizontalDpi="600" verticalDpi="600" orientation="portrait" paperSize="9" scale="79" r:id="rId2"/>
  <drawing r:id="rId1"/>
</worksheet>
</file>

<file path=xl/worksheets/sheet7.xml><?xml version="1.0" encoding="utf-8"?>
<worksheet xmlns="http://schemas.openxmlformats.org/spreadsheetml/2006/main" xmlns:r="http://schemas.openxmlformats.org/officeDocument/2006/relationships">
  <dimension ref="A1:R33"/>
  <sheetViews>
    <sheetView view="pageBreakPreview" zoomScale="70" zoomScaleSheetLayoutView="70" zoomScalePageLayoutView="0" workbookViewId="0" topLeftCell="A1">
      <selection activeCell="M25" sqref="M25"/>
    </sheetView>
  </sheetViews>
  <sheetFormatPr defaultColWidth="9.00390625" defaultRowHeight="13.5"/>
  <cols>
    <col min="1" max="2" width="4.125" style="9" customWidth="1"/>
    <col min="3" max="4" width="11.50390625" style="9" customWidth="1"/>
    <col min="5" max="6" width="11.125" style="9" customWidth="1"/>
    <col min="7" max="7" width="2.625" style="9" customWidth="1"/>
    <col min="8" max="8" width="3.125" style="9" customWidth="1"/>
    <col min="9" max="10" width="4.125" style="9" customWidth="1"/>
    <col min="11" max="12" width="11.50390625" style="9" customWidth="1"/>
    <col min="13" max="14" width="11.125" style="9" customWidth="1"/>
    <col min="15" max="15" width="2.625" style="9" customWidth="1"/>
    <col min="16" max="16384" width="9.00390625" style="9" customWidth="1"/>
  </cols>
  <sheetData>
    <row r="1" spans="1:15" ht="50.25" customHeight="1">
      <c r="A1" s="160" t="s">
        <v>33</v>
      </c>
      <c r="B1" s="160"/>
      <c r="C1" s="160"/>
      <c r="D1" s="160"/>
      <c r="E1" s="160"/>
      <c r="F1" s="160"/>
      <c r="G1" s="160"/>
      <c r="H1" s="160"/>
      <c r="I1" s="160"/>
      <c r="J1" s="160"/>
      <c r="K1" s="160"/>
      <c r="L1" s="160"/>
      <c r="M1" s="160"/>
      <c r="N1" s="160"/>
      <c r="O1" s="160"/>
    </row>
    <row r="2" spans="1:15" ht="26.25" customHeight="1">
      <c r="A2" s="162">
        <v>2023</v>
      </c>
      <c r="B2" s="162"/>
      <c r="C2" s="13" t="s">
        <v>39</v>
      </c>
      <c r="D2" s="161"/>
      <c r="E2" s="161"/>
      <c r="F2" s="161"/>
      <c r="G2" s="161"/>
      <c r="H2" s="14"/>
      <c r="I2" s="95" t="s">
        <v>34</v>
      </c>
      <c r="J2" s="15"/>
      <c r="K2" s="164"/>
      <c r="L2" s="164"/>
      <c r="M2" s="164"/>
      <c r="N2" s="164"/>
      <c r="O2" s="164"/>
    </row>
    <row r="3" spans="1:15" ht="26.25" customHeight="1">
      <c r="A3" s="163">
        <v>9</v>
      </c>
      <c r="B3" s="163"/>
      <c r="C3" s="16" t="s">
        <v>40</v>
      </c>
      <c r="D3" s="16"/>
      <c r="E3" s="16"/>
      <c r="F3" s="16"/>
      <c r="G3" s="17"/>
      <c r="H3" s="17"/>
      <c r="I3" s="95" t="s">
        <v>36</v>
      </c>
      <c r="J3" s="15"/>
      <c r="K3" s="18"/>
      <c r="L3" s="19" t="s">
        <v>35</v>
      </c>
      <c r="M3" s="130"/>
      <c r="N3" s="130"/>
      <c r="O3" s="130"/>
    </row>
    <row r="4" ht="6" customHeight="1" thickBot="1"/>
    <row r="5" spans="1:17" ht="37.5" customHeight="1">
      <c r="A5" s="147" t="s">
        <v>37</v>
      </c>
      <c r="B5" s="131" t="s">
        <v>38</v>
      </c>
      <c r="C5" s="151" t="s">
        <v>41</v>
      </c>
      <c r="D5" s="152"/>
      <c r="E5" s="153" t="s">
        <v>44</v>
      </c>
      <c r="F5" s="143" t="s">
        <v>45</v>
      </c>
      <c r="G5" s="144"/>
      <c r="H5" s="1"/>
      <c r="I5" s="147" t="s">
        <v>37</v>
      </c>
      <c r="J5" s="131" t="s">
        <v>38</v>
      </c>
      <c r="K5" s="151" t="s">
        <v>41</v>
      </c>
      <c r="L5" s="152"/>
      <c r="M5" s="153" t="s">
        <v>44</v>
      </c>
      <c r="N5" s="143" t="s">
        <v>45</v>
      </c>
      <c r="O5" s="144"/>
      <c r="Q5" s="92" t="s">
        <v>55</v>
      </c>
    </row>
    <row r="6" spans="1:18" ht="25.5" customHeight="1" thickBot="1">
      <c r="A6" s="148"/>
      <c r="B6" s="132"/>
      <c r="C6" s="31" t="s">
        <v>42</v>
      </c>
      <c r="D6" s="58" t="s">
        <v>43</v>
      </c>
      <c r="E6" s="154"/>
      <c r="F6" s="145"/>
      <c r="G6" s="146"/>
      <c r="H6" s="2"/>
      <c r="I6" s="148"/>
      <c r="J6" s="132"/>
      <c r="K6" s="31" t="s">
        <v>42</v>
      </c>
      <c r="L6" s="58" t="s">
        <v>43</v>
      </c>
      <c r="M6" s="154"/>
      <c r="N6" s="145"/>
      <c r="O6" s="146"/>
      <c r="Q6" s="93" t="s">
        <v>57</v>
      </c>
      <c r="R6" s="93" t="s">
        <v>58</v>
      </c>
    </row>
    <row r="7" spans="1:18" ht="30" customHeight="1">
      <c r="A7" s="72">
        <f>DATE(A2,A3,1)</f>
        <v>45170</v>
      </c>
      <c r="B7" s="103">
        <f>A7</f>
        <v>45170</v>
      </c>
      <c r="C7" s="32">
        <f>+$Q$7</f>
        <v>0.3541666666666667</v>
      </c>
      <c r="D7" s="33">
        <f>+$R$7</f>
        <v>0.75</v>
      </c>
      <c r="E7" s="60">
        <f>IF(C7="","",D7-C7)</f>
        <v>0.3958333333333333</v>
      </c>
      <c r="F7" s="217"/>
      <c r="G7" s="218"/>
      <c r="H7" s="73"/>
      <c r="I7" s="87">
        <f>A22+1</f>
        <v>45186</v>
      </c>
      <c r="J7" s="109">
        <f>I7</f>
        <v>45186</v>
      </c>
      <c r="K7" s="40"/>
      <c r="L7" s="41"/>
      <c r="M7" s="88"/>
      <c r="N7" s="219"/>
      <c r="O7" s="204"/>
      <c r="Q7" s="96">
        <v>0.3541666666666667</v>
      </c>
      <c r="R7" s="96">
        <v>0.75</v>
      </c>
    </row>
    <row r="8" spans="1:17" ht="30" customHeight="1">
      <c r="A8" s="71">
        <f>A7+1</f>
        <v>45171</v>
      </c>
      <c r="B8" s="99">
        <f aca="true" t="shared" si="0" ref="B8:B22">A8</f>
        <v>45171</v>
      </c>
      <c r="C8" s="35"/>
      <c r="D8" s="36"/>
      <c r="E8" s="36"/>
      <c r="F8" s="142"/>
      <c r="G8" s="127"/>
      <c r="H8" s="75"/>
      <c r="I8" s="71">
        <f>I7+1</f>
        <v>45187</v>
      </c>
      <c r="J8" s="99">
        <f>I8</f>
        <v>45187</v>
      </c>
      <c r="K8" s="35"/>
      <c r="L8" s="36"/>
      <c r="M8" s="36">
        <f aca="true" t="shared" si="1" ref="M8:M13">IF(K8="","",L8-K8)</f>
      </c>
      <c r="N8" s="187"/>
      <c r="O8" s="188"/>
      <c r="Q8" s="9" t="s">
        <v>56</v>
      </c>
    </row>
    <row r="9" spans="1:15" ht="30" customHeight="1">
      <c r="A9" s="71">
        <f aca="true" t="shared" si="2" ref="A9:A22">A8+1</f>
        <v>45172</v>
      </c>
      <c r="B9" s="99">
        <f t="shared" si="0"/>
        <v>45172</v>
      </c>
      <c r="C9" s="35"/>
      <c r="D9" s="36"/>
      <c r="E9" s="36"/>
      <c r="F9" s="187"/>
      <c r="G9" s="188"/>
      <c r="H9" s="75"/>
      <c r="I9" s="72">
        <f aca="true" t="shared" si="3" ref="I9:I20">I8+1</f>
        <v>45188</v>
      </c>
      <c r="J9" s="103">
        <f aca="true" t="shared" si="4" ref="J9:J20">I9</f>
        <v>45188</v>
      </c>
      <c r="K9" s="59">
        <f>+$Q$7</f>
        <v>0.3541666666666667</v>
      </c>
      <c r="L9" s="60">
        <f>+$R$7</f>
        <v>0.75</v>
      </c>
      <c r="M9" s="60">
        <f t="shared" si="1"/>
        <v>0.3958333333333333</v>
      </c>
      <c r="N9" s="191"/>
      <c r="O9" s="192"/>
    </row>
    <row r="10" spans="1:15" ht="30" customHeight="1">
      <c r="A10" s="72">
        <f t="shared" si="2"/>
        <v>45173</v>
      </c>
      <c r="B10" s="103">
        <f>A10</f>
        <v>45173</v>
      </c>
      <c r="C10" s="59">
        <f aca="true" t="shared" si="5" ref="C10:C21">+$Q$7</f>
        <v>0.3541666666666667</v>
      </c>
      <c r="D10" s="60">
        <f aca="true" t="shared" si="6" ref="D10:D21">+$R$7</f>
        <v>0.75</v>
      </c>
      <c r="E10" s="60">
        <f>IF(C10="","",D10-C10)</f>
        <v>0.3958333333333333</v>
      </c>
      <c r="F10" s="196"/>
      <c r="G10" s="197"/>
      <c r="H10" s="76"/>
      <c r="I10" s="72">
        <f t="shared" si="3"/>
        <v>45189</v>
      </c>
      <c r="J10" s="103">
        <f t="shared" si="4"/>
        <v>45189</v>
      </c>
      <c r="K10" s="59">
        <f>+$Q$7</f>
        <v>0.3541666666666667</v>
      </c>
      <c r="L10" s="60">
        <f>+$R$7</f>
        <v>0.75</v>
      </c>
      <c r="M10" s="60">
        <f t="shared" si="1"/>
        <v>0.3958333333333333</v>
      </c>
      <c r="N10" s="215"/>
      <c r="O10" s="216"/>
    </row>
    <row r="11" spans="1:15" ht="30" customHeight="1">
      <c r="A11" s="72">
        <f t="shared" si="2"/>
        <v>45174</v>
      </c>
      <c r="B11" s="103">
        <f t="shared" si="0"/>
        <v>45174</v>
      </c>
      <c r="C11" s="59">
        <f t="shared" si="5"/>
        <v>0.3541666666666667</v>
      </c>
      <c r="D11" s="60">
        <f t="shared" si="6"/>
        <v>0.75</v>
      </c>
      <c r="E11" s="60">
        <f>IF(C11="","",D11-C11)</f>
        <v>0.3958333333333333</v>
      </c>
      <c r="F11" s="196"/>
      <c r="G11" s="197"/>
      <c r="H11" s="73"/>
      <c r="I11" s="72">
        <f t="shared" si="3"/>
        <v>45190</v>
      </c>
      <c r="J11" s="103">
        <f>I11</f>
        <v>45190</v>
      </c>
      <c r="K11" s="59">
        <f aca="true" t="shared" si="7" ref="K11:K19">+$Q$7</f>
        <v>0.3541666666666667</v>
      </c>
      <c r="L11" s="60">
        <f aca="true" t="shared" si="8" ref="L11:L19">+$R$7</f>
        <v>0.75</v>
      </c>
      <c r="M11" s="60">
        <f t="shared" si="1"/>
        <v>0.3958333333333333</v>
      </c>
      <c r="N11" s="189"/>
      <c r="O11" s="190"/>
    </row>
    <row r="12" spans="1:15" ht="30" customHeight="1">
      <c r="A12" s="72">
        <f t="shared" si="2"/>
        <v>45175</v>
      </c>
      <c r="B12" s="103">
        <f>A12</f>
        <v>45175</v>
      </c>
      <c r="C12" s="59">
        <f t="shared" si="5"/>
        <v>0.3541666666666667</v>
      </c>
      <c r="D12" s="60">
        <f t="shared" si="6"/>
        <v>0.75</v>
      </c>
      <c r="E12" s="60">
        <f>IF(C12="","",D12-C12)</f>
        <v>0.3958333333333333</v>
      </c>
      <c r="F12" s="196"/>
      <c r="G12" s="197"/>
      <c r="H12" s="73"/>
      <c r="I12" s="72">
        <f t="shared" si="3"/>
        <v>45191</v>
      </c>
      <c r="J12" s="103">
        <f>I12</f>
        <v>45191</v>
      </c>
      <c r="K12" s="59">
        <f t="shared" si="7"/>
        <v>0.3541666666666667</v>
      </c>
      <c r="L12" s="60">
        <f t="shared" si="8"/>
        <v>0.75</v>
      </c>
      <c r="M12" s="60">
        <f t="shared" si="1"/>
        <v>0.3958333333333333</v>
      </c>
      <c r="N12" s="189"/>
      <c r="O12" s="190"/>
    </row>
    <row r="13" spans="1:15" ht="30" customHeight="1">
      <c r="A13" s="72">
        <f t="shared" si="2"/>
        <v>45176</v>
      </c>
      <c r="B13" s="103">
        <f t="shared" si="0"/>
        <v>45176</v>
      </c>
      <c r="C13" s="59">
        <f t="shared" si="5"/>
        <v>0.3541666666666667</v>
      </c>
      <c r="D13" s="60">
        <f t="shared" si="6"/>
        <v>0.75</v>
      </c>
      <c r="E13" s="60">
        <f aca="true" t="shared" si="9" ref="E13:E21">IF(C13="","",D13-C13)</f>
        <v>0.3958333333333333</v>
      </c>
      <c r="F13" s="211"/>
      <c r="G13" s="212"/>
      <c r="H13" s="73"/>
      <c r="I13" s="71">
        <f t="shared" si="3"/>
        <v>45192</v>
      </c>
      <c r="J13" s="99">
        <f>I13</f>
        <v>45192</v>
      </c>
      <c r="K13" s="35"/>
      <c r="L13" s="36"/>
      <c r="M13" s="36">
        <f t="shared" si="1"/>
      </c>
      <c r="N13" s="187"/>
      <c r="O13" s="188"/>
    </row>
    <row r="14" spans="1:15" ht="30" customHeight="1">
      <c r="A14" s="72">
        <f t="shared" si="2"/>
        <v>45177</v>
      </c>
      <c r="B14" s="103">
        <f t="shared" si="0"/>
        <v>45177</v>
      </c>
      <c r="C14" s="59">
        <f t="shared" si="5"/>
        <v>0.3541666666666667</v>
      </c>
      <c r="D14" s="60">
        <f t="shared" si="6"/>
        <v>0.75</v>
      </c>
      <c r="E14" s="60">
        <f t="shared" si="9"/>
        <v>0.3958333333333333</v>
      </c>
      <c r="F14" s="189"/>
      <c r="G14" s="190"/>
      <c r="H14" s="77"/>
      <c r="I14" s="71">
        <f t="shared" si="3"/>
        <v>45193</v>
      </c>
      <c r="J14" s="99">
        <f t="shared" si="4"/>
        <v>45193</v>
      </c>
      <c r="K14" s="35"/>
      <c r="L14" s="36"/>
      <c r="M14" s="36"/>
      <c r="N14" s="184"/>
      <c r="O14" s="129"/>
    </row>
    <row r="15" spans="1:15" ht="30" customHeight="1">
      <c r="A15" s="71">
        <f t="shared" si="2"/>
        <v>45178</v>
      </c>
      <c r="B15" s="99">
        <f t="shared" si="0"/>
        <v>45178</v>
      </c>
      <c r="C15" s="35"/>
      <c r="D15" s="36"/>
      <c r="E15" s="36"/>
      <c r="F15" s="142"/>
      <c r="G15" s="127"/>
      <c r="H15" s="75"/>
      <c r="I15" s="72">
        <f t="shared" si="3"/>
        <v>45194</v>
      </c>
      <c r="J15" s="103">
        <f t="shared" si="4"/>
        <v>45194</v>
      </c>
      <c r="K15" s="59">
        <f>+$Q$7</f>
        <v>0.3541666666666667</v>
      </c>
      <c r="L15" s="60">
        <f>+$R$7</f>
        <v>0.75</v>
      </c>
      <c r="M15" s="60">
        <f>IF(K15="","",L15-K15)</f>
        <v>0.3958333333333333</v>
      </c>
      <c r="N15" s="196"/>
      <c r="O15" s="197"/>
    </row>
    <row r="16" spans="1:15" ht="30" customHeight="1">
      <c r="A16" s="71">
        <f t="shared" si="2"/>
        <v>45179</v>
      </c>
      <c r="B16" s="99">
        <f t="shared" si="0"/>
        <v>45179</v>
      </c>
      <c r="C16" s="35"/>
      <c r="D16" s="36"/>
      <c r="E16" s="36"/>
      <c r="F16" s="187"/>
      <c r="G16" s="188"/>
      <c r="H16" s="75"/>
      <c r="I16" s="72">
        <f t="shared" si="3"/>
        <v>45195</v>
      </c>
      <c r="J16" s="103">
        <f t="shared" si="4"/>
        <v>45195</v>
      </c>
      <c r="K16" s="59">
        <f>+$Q$7</f>
        <v>0.3541666666666667</v>
      </c>
      <c r="L16" s="60">
        <f>+$R$7</f>
        <v>0.75</v>
      </c>
      <c r="M16" s="60">
        <f>IF(K16="","",L16-K16)</f>
        <v>0.3958333333333333</v>
      </c>
      <c r="N16" s="214"/>
      <c r="O16" s="183"/>
    </row>
    <row r="17" spans="1:15" ht="30" customHeight="1">
      <c r="A17" s="72">
        <f t="shared" si="2"/>
        <v>45180</v>
      </c>
      <c r="B17" s="103">
        <f>A17</f>
        <v>45180</v>
      </c>
      <c r="C17" s="59">
        <f t="shared" si="5"/>
        <v>0.3541666666666667</v>
      </c>
      <c r="D17" s="60">
        <f t="shared" si="6"/>
        <v>0.75</v>
      </c>
      <c r="E17" s="60">
        <f>IF(C17="","",D17-C17)</f>
        <v>0.3958333333333333</v>
      </c>
      <c r="F17" s="196"/>
      <c r="G17" s="197"/>
      <c r="H17" s="75"/>
      <c r="I17" s="72">
        <f t="shared" si="3"/>
        <v>45196</v>
      </c>
      <c r="J17" s="103">
        <f t="shared" si="4"/>
        <v>45196</v>
      </c>
      <c r="K17" s="59">
        <f t="shared" si="7"/>
        <v>0.3541666666666667</v>
      </c>
      <c r="L17" s="60">
        <f t="shared" si="8"/>
        <v>0.75</v>
      </c>
      <c r="M17" s="60">
        <f>IF(K17="","",L17-K17)</f>
        <v>0.3958333333333333</v>
      </c>
      <c r="N17" s="196"/>
      <c r="O17" s="197"/>
    </row>
    <row r="18" spans="1:15" ht="30" customHeight="1">
      <c r="A18" s="72">
        <f t="shared" si="2"/>
        <v>45181</v>
      </c>
      <c r="B18" s="103">
        <f t="shared" si="0"/>
        <v>45181</v>
      </c>
      <c r="C18" s="59">
        <f t="shared" si="5"/>
        <v>0.3541666666666667</v>
      </c>
      <c r="D18" s="60">
        <f t="shared" si="6"/>
        <v>0.75</v>
      </c>
      <c r="E18" s="60">
        <f>IF(C18="","",D18-C18)</f>
        <v>0.3958333333333333</v>
      </c>
      <c r="F18" s="196"/>
      <c r="G18" s="197"/>
      <c r="H18" s="75"/>
      <c r="I18" s="72">
        <f t="shared" si="3"/>
        <v>45197</v>
      </c>
      <c r="J18" s="103">
        <f t="shared" si="4"/>
        <v>45197</v>
      </c>
      <c r="K18" s="59">
        <f t="shared" si="7"/>
        <v>0.3541666666666667</v>
      </c>
      <c r="L18" s="60">
        <f t="shared" si="8"/>
        <v>0.75</v>
      </c>
      <c r="M18" s="60">
        <f>IF(K18="","",L18-K18)</f>
        <v>0.3958333333333333</v>
      </c>
      <c r="N18" s="211"/>
      <c r="O18" s="212"/>
    </row>
    <row r="19" spans="1:15" ht="30" customHeight="1">
      <c r="A19" s="72">
        <f t="shared" si="2"/>
        <v>45182</v>
      </c>
      <c r="B19" s="103">
        <f>A19</f>
        <v>45182</v>
      </c>
      <c r="C19" s="59">
        <f t="shared" si="5"/>
        <v>0.3541666666666667</v>
      </c>
      <c r="D19" s="60">
        <f t="shared" si="6"/>
        <v>0.75</v>
      </c>
      <c r="E19" s="60">
        <f>IF(C19="","",D19-C19)</f>
        <v>0.3958333333333333</v>
      </c>
      <c r="F19" s="196"/>
      <c r="G19" s="197"/>
      <c r="H19" s="75"/>
      <c r="I19" s="72">
        <f t="shared" si="3"/>
        <v>45198</v>
      </c>
      <c r="J19" s="103">
        <f t="shared" si="4"/>
        <v>45198</v>
      </c>
      <c r="K19" s="59">
        <f t="shared" si="7"/>
        <v>0.3541666666666667</v>
      </c>
      <c r="L19" s="60">
        <f t="shared" si="8"/>
        <v>0.75</v>
      </c>
      <c r="M19" s="60">
        <f>IF(K19="","",L19-K19)</f>
        <v>0.3958333333333333</v>
      </c>
      <c r="N19" s="200"/>
      <c r="O19" s="192"/>
    </row>
    <row r="20" spans="1:15" ht="30" customHeight="1">
      <c r="A20" s="72">
        <f t="shared" si="2"/>
        <v>45183</v>
      </c>
      <c r="B20" s="103">
        <f t="shared" si="0"/>
        <v>45183</v>
      </c>
      <c r="C20" s="59">
        <f t="shared" si="5"/>
        <v>0.3541666666666667</v>
      </c>
      <c r="D20" s="60">
        <f t="shared" si="6"/>
        <v>0.75</v>
      </c>
      <c r="E20" s="60">
        <f t="shared" si="9"/>
        <v>0.3958333333333333</v>
      </c>
      <c r="F20" s="211"/>
      <c r="G20" s="212"/>
      <c r="H20" s="76"/>
      <c r="I20" s="71">
        <f t="shared" si="3"/>
        <v>45199</v>
      </c>
      <c r="J20" s="99">
        <f t="shared" si="4"/>
        <v>45199</v>
      </c>
      <c r="K20" s="35"/>
      <c r="L20" s="36"/>
      <c r="M20" s="36"/>
      <c r="N20" s="126"/>
      <c r="O20" s="127"/>
    </row>
    <row r="21" spans="1:15" ht="30" customHeight="1" thickBot="1">
      <c r="A21" s="72">
        <f t="shared" si="2"/>
        <v>45184</v>
      </c>
      <c r="B21" s="103">
        <f t="shared" si="0"/>
        <v>45184</v>
      </c>
      <c r="C21" s="59">
        <f t="shared" si="5"/>
        <v>0.3541666666666667</v>
      </c>
      <c r="D21" s="60">
        <f t="shared" si="6"/>
        <v>0.75</v>
      </c>
      <c r="E21" s="60">
        <f t="shared" si="9"/>
        <v>0.3958333333333333</v>
      </c>
      <c r="F21" s="189"/>
      <c r="G21" s="190"/>
      <c r="H21" s="76"/>
      <c r="I21" s="63"/>
      <c r="J21" s="110"/>
      <c r="K21" s="79"/>
      <c r="L21" s="80"/>
      <c r="M21" s="80">
        <f>IF(K21="","",L21-K21)</f>
      </c>
      <c r="N21" s="213"/>
      <c r="O21" s="199"/>
    </row>
    <row r="22" spans="1:15" ht="30" customHeight="1" thickBot="1">
      <c r="A22" s="84">
        <f t="shared" si="2"/>
        <v>45185</v>
      </c>
      <c r="B22" s="106">
        <f t="shared" si="0"/>
        <v>45185</v>
      </c>
      <c r="C22" s="90"/>
      <c r="D22" s="91"/>
      <c r="E22" s="91"/>
      <c r="F22" s="205"/>
      <c r="G22" s="206"/>
      <c r="H22" s="75"/>
      <c r="I22" s="171" t="s">
        <v>49</v>
      </c>
      <c r="J22" s="169"/>
      <c r="K22" s="169"/>
      <c r="L22" s="169"/>
      <c r="M22" s="81">
        <f>SUM(E7:E22,M7:M21)</f>
        <v>7.916666666666664</v>
      </c>
      <c r="N22" s="82"/>
      <c r="O22" s="83"/>
    </row>
    <row r="23" spans="1:14" ht="6" customHeight="1">
      <c r="A23" s="6"/>
      <c r="D23" s="6"/>
      <c r="E23" s="6"/>
      <c r="F23" s="20"/>
      <c r="G23" s="21"/>
      <c r="H23" s="21"/>
      <c r="I23" s="155"/>
      <c r="J23" s="155"/>
      <c r="K23" s="21"/>
      <c r="L23" s="21"/>
      <c r="M23" s="21"/>
      <c r="N23" s="21"/>
    </row>
    <row r="24" spans="1:14" ht="21.75" customHeight="1" thickBot="1">
      <c r="A24" s="6"/>
      <c r="D24" s="6"/>
      <c r="E24" s="6"/>
      <c r="F24" s="20"/>
      <c r="G24" s="21"/>
      <c r="H24" s="21"/>
      <c r="I24" s="165"/>
      <c r="J24" s="165"/>
      <c r="K24" s="165"/>
      <c r="L24" s="165"/>
      <c r="M24" s="21"/>
      <c r="N24" s="21"/>
    </row>
    <row r="25" spans="1:14" ht="22.5" customHeight="1" thickBot="1">
      <c r="A25" s="6"/>
      <c r="D25" s="6"/>
      <c r="E25" s="6"/>
      <c r="F25" s="20"/>
      <c r="G25" s="21"/>
      <c r="H25" s="21"/>
      <c r="I25" s="168" t="s">
        <v>46</v>
      </c>
      <c r="J25" s="169"/>
      <c r="K25" s="169"/>
      <c r="L25" s="170"/>
      <c r="M25" s="52" t="str">
        <f>IF(M22&gt;Sheet1!A2*Sheet1!C7+Sheet1!A5,"Required","Not required")</f>
        <v>Not required</v>
      </c>
      <c r="N25" s="21"/>
    </row>
    <row r="26" spans="1:14" ht="22.5" customHeight="1">
      <c r="A26" s="6"/>
      <c r="D26" s="6"/>
      <c r="E26" s="6"/>
      <c r="F26" s="20"/>
      <c r="G26" s="21"/>
      <c r="H26" s="21"/>
      <c r="I26" s="51"/>
      <c r="J26" s="51"/>
      <c r="K26" s="51"/>
      <c r="L26" s="51"/>
      <c r="M26" s="55"/>
      <c r="N26" s="21"/>
    </row>
    <row r="27" spans="1:16" s="22" customFormat="1" ht="38.25" customHeight="1">
      <c r="A27" s="166" t="s">
        <v>47</v>
      </c>
      <c r="B27" s="166"/>
      <c r="C27" s="166"/>
      <c r="D27" s="166"/>
      <c r="E27" s="166"/>
      <c r="F27" s="166"/>
      <c r="G27" s="166"/>
      <c r="H27" s="166"/>
      <c r="I27" s="166"/>
      <c r="J27" s="166"/>
      <c r="K27" s="166"/>
      <c r="L27" s="166"/>
      <c r="M27" s="166"/>
      <c r="N27" s="166"/>
      <c r="O27" s="166"/>
      <c r="P27" s="26"/>
    </row>
    <row r="28" spans="1:16" s="22" customFormat="1" ht="29.25" customHeight="1">
      <c r="A28" s="158" t="s">
        <v>48</v>
      </c>
      <c r="B28" s="158"/>
      <c r="C28" s="158"/>
      <c r="D28" s="158"/>
      <c r="E28" s="158"/>
      <c r="F28" s="158"/>
      <c r="G28" s="158"/>
      <c r="H28" s="158"/>
      <c r="I28" s="158"/>
      <c r="J28" s="158"/>
      <c r="K28" s="158"/>
      <c r="L28" s="158"/>
      <c r="M28" s="158"/>
      <c r="N28" s="158"/>
      <c r="O28" s="158"/>
      <c r="P28" s="26"/>
    </row>
    <row r="29" spans="1:16" s="22" customFormat="1" ht="22.5" customHeight="1">
      <c r="A29" s="158" t="s">
        <v>50</v>
      </c>
      <c r="B29" s="159"/>
      <c r="C29" s="159"/>
      <c r="D29" s="159"/>
      <c r="E29" s="159"/>
      <c r="F29" s="159"/>
      <c r="G29" s="159"/>
      <c r="H29" s="159"/>
      <c r="I29" s="159"/>
      <c r="J29" s="159"/>
      <c r="K29" s="159"/>
      <c r="L29" s="159"/>
      <c r="M29" s="159"/>
      <c r="N29" s="159"/>
      <c r="O29" s="159"/>
      <c r="P29" s="25"/>
    </row>
    <row r="30" spans="1:16" s="22" customFormat="1" ht="29.25" customHeight="1">
      <c r="A30" s="166" t="s">
        <v>51</v>
      </c>
      <c r="B30" s="167"/>
      <c r="C30" s="167"/>
      <c r="D30" s="167"/>
      <c r="E30" s="167"/>
      <c r="F30" s="167"/>
      <c r="G30" s="167"/>
      <c r="H30" s="167"/>
      <c r="I30" s="167"/>
      <c r="J30" s="167"/>
      <c r="K30" s="167"/>
      <c r="L30" s="167"/>
      <c r="M30" s="167"/>
      <c r="N30" s="167"/>
      <c r="O30" s="167"/>
      <c r="P30" s="23"/>
    </row>
    <row r="31" spans="1:16" s="56" customFormat="1" ht="44.25" customHeight="1">
      <c r="A31" s="158" t="s">
        <v>52</v>
      </c>
      <c r="B31" s="158"/>
      <c r="C31" s="158"/>
      <c r="D31" s="158"/>
      <c r="E31" s="158"/>
      <c r="F31" s="158"/>
      <c r="G31" s="158"/>
      <c r="H31" s="158"/>
      <c r="I31" s="158"/>
      <c r="J31" s="158"/>
      <c r="K31" s="158"/>
      <c r="L31" s="158"/>
      <c r="M31" s="158"/>
      <c r="N31" s="158"/>
      <c r="O31" s="158"/>
      <c r="P31" s="57"/>
    </row>
    <row r="32" spans="1:16" s="22" customFormat="1" ht="22.5" customHeight="1">
      <c r="A32" s="166" t="s">
        <v>53</v>
      </c>
      <c r="B32" s="167"/>
      <c r="C32" s="167"/>
      <c r="D32" s="167"/>
      <c r="E32" s="167"/>
      <c r="F32" s="167"/>
      <c r="G32" s="167"/>
      <c r="H32" s="167"/>
      <c r="I32" s="167"/>
      <c r="J32" s="167"/>
      <c r="K32" s="167"/>
      <c r="L32" s="167"/>
      <c r="M32" s="167"/>
      <c r="N32" s="167"/>
      <c r="O32" s="167"/>
      <c r="P32" s="23"/>
    </row>
    <row r="33" spans="1:16" s="22" customFormat="1" ht="29.25" customHeight="1">
      <c r="A33" s="158" t="s">
        <v>54</v>
      </c>
      <c r="B33" s="167"/>
      <c r="C33" s="167"/>
      <c r="D33" s="167"/>
      <c r="E33" s="167"/>
      <c r="F33" s="167"/>
      <c r="G33" s="167"/>
      <c r="H33" s="167"/>
      <c r="I33" s="167"/>
      <c r="J33" s="167"/>
      <c r="K33" s="167"/>
      <c r="L33" s="167"/>
      <c r="M33" s="167"/>
      <c r="N33" s="167"/>
      <c r="O33" s="167"/>
      <c r="P33" s="23"/>
    </row>
  </sheetData>
  <sheetProtection/>
  <mergeCells count="58">
    <mergeCell ref="A1:O1"/>
    <mergeCell ref="A2:B2"/>
    <mergeCell ref="D2:G2"/>
    <mergeCell ref="K2:O2"/>
    <mergeCell ref="A3:B3"/>
    <mergeCell ref="M3:O3"/>
    <mergeCell ref="A5:A6"/>
    <mergeCell ref="B5:B6"/>
    <mergeCell ref="C5:D5"/>
    <mergeCell ref="E5:E6"/>
    <mergeCell ref="F5:G6"/>
    <mergeCell ref="I5:I6"/>
    <mergeCell ref="J5:J6"/>
    <mergeCell ref="K5:L5"/>
    <mergeCell ref="M5:M6"/>
    <mergeCell ref="N5:O6"/>
    <mergeCell ref="F7:G7"/>
    <mergeCell ref="N7:O7"/>
    <mergeCell ref="F8:G8"/>
    <mergeCell ref="N8:O8"/>
    <mergeCell ref="F9:G9"/>
    <mergeCell ref="N9:O9"/>
    <mergeCell ref="F10:G10"/>
    <mergeCell ref="N10:O10"/>
    <mergeCell ref="F11:G11"/>
    <mergeCell ref="N11:O11"/>
    <mergeCell ref="F12:G12"/>
    <mergeCell ref="N12:O12"/>
    <mergeCell ref="F13:G13"/>
    <mergeCell ref="N13:O13"/>
    <mergeCell ref="F14:G14"/>
    <mergeCell ref="N14:O14"/>
    <mergeCell ref="F15:G15"/>
    <mergeCell ref="N15:O15"/>
    <mergeCell ref="F16:G16"/>
    <mergeCell ref="N16:O16"/>
    <mergeCell ref="F17:G17"/>
    <mergeCell ref="N17:O17"/>
    <mergeCell ref="F18:G18"/>
    <mergeCell ref="N18:O18"/>
    <mergeCell ref="F19:G19"/>
    <mergeCell ref="N19:O19"/>
    <mergeCell ref="F20:G20"/>
    <mergeCell ref="N20:O20"/>
    <mergeCell ref="F21:G21"/>
    <mergeCell ref="N21:O21"/>
    <mergeCell ref="F22:G22"/>
    <mergeCell ref="I22:L22"/>
    <mergeCell ref="A30:O30"/>
    <mergeCell ref="A31:O31"/>
    <mergeCell ref="A32:O32"/>
    <mergeCell ref="A33:O33"/>
    <mergeCell ref="I23:J23"/>
    <mergeCell ref="I24:L24"/>
    <mergeCell ref="I25:L25"/>
    <mergeCell ref="A27:O27"/>
    <mergeCell ref="A28:O28"/>
    <mergeCell ref="A29:O29"/>
  </mergeCells>
  <printOptions horizontalCentered="1" verticalCentered="1"/>
  <pageMargins left="0.7874015748031497" right="0.3937007874015748" top="0.31496062992125984" bottom="0.31496062992125984" header="0.5905511811023623" footer="0.1968503937007874"/>
  <pageSetup horizontalDpi="600" verticalDpi="600" orientation="portrait" paperSize="9" scale="79" r:id="rId2"/>
  <drawing r:id="rId1"/>
</worksheet>
</file>

<file path=xl/worksheets/sheet8.xml><?xml version="1.0" encoding="utf-8"?>
<worksheet xmlns="http://schemas.openxmlformats.org/spreadsheetml/2006/main" xmlns:r="http://schemas.openxmlformats.org/officeDocument/2006/relationships">
  <dimension ref="A1:R33"/>
  <sheetViews>
    <sheetView view="pageBreakPreview" zoomScale="70" zoomScaleSheetLayoutView="70" zoomScalePageLayoutView="0" workbookViewId="0" topLeftCell="A1">
      <selection activeCell="M25" sqref="M25"/>
    </sheetView>
  </sheetViews>
  <sheetFormatPr defaultColWidth="9.00390625" defaultRowHeight="13.5"/>
  <cols>
    <col min="1" max="2" width="4.125" style="9" customWidth="1"/>
    <col min="3" max="4" width="11.50390625" style="9" customWidth="1"/>
    <col min="5" max="6" width="11.125" style="9" customWidth="1"/>
    <col min="7" max="7" width="2.625" style="9" customWidth="1"/>
    <col min="8" max="8" width="3.125" style="9" customWidth="1"/>
    <col min="9" max="10" width="4.125" style="9" customWidth="1"/>
    <col min="11" max="12" width="11.50390625" style="9" customWidth="1"/>
    <col min="13" max="14" width="11.125" style="9" customWidth="1"/>
    <col min="15" max="15" width="2.625" style="9" customWidth="1"/>
    <col min="16" max="16384" width="9.00390625" style="9" customWidth="1"/>
  </cols>
  <sheetData>
    <row r="1" spans="1:15" ht="50.25" customHeight="1">
      <c r="A1" s="160" t="s">
        <v>33</v>
      </c>
      <c r="B1" s="160"/>
      <c r="C1" s="160"/>
      <c r="D1" s="160"/>
      <c r="E1" s="160"/>
      <c r="F1" s="160"/>
      <c r="G1" s="160"/>
      <c r="H1" s="160"/>
      <c r="I1" s="160"/>
      <c r="J1" s="160"/>
      <c r="K1" s="160"/>
      <c r="L1" s="160"/>
      <c r="M1" s="160"/>
      <c r="N1" s="160"/>
      <c r="O1" s="160"/>
    </row>
    <row r="2" spans="1:15" ht="26.25" customHeight="1">
      <c r="A2" s="162">
        <v>2023</v>
      </c>
      <c r="B2" s="162"/>
      <c r="C2" s="13" t="s">
        <v>39</v>
      </c>
      <c r="D2" s="161"/>
      <c r="E2" s="161"/>
      <c r="F2" s="161"/>
      <c r="G2" s="161"/>
      <c r="H2" s="14"/>
      <c r="I2" s="95" t="s">
        <v>34</v>
      </c>
      <c r="J2" s="15"/>
      <c r="K2" s="164"/>
      <c r="L2" s="164"/>
      <c r="M2" s="164"/>
      <c r="N2" s="164"/>
      <c r="O2" s="164"/>
    </row>
    <row r="3" spans="1:15" ht="26.25" customHeight="1">
      <c r="A3" s="163">
        <v>10</v>
      </c>
      <c r="B3" s="163"/>
      <c r="C3" s="16" t="s">
        <v>40</v>
      </c>
      <c r="D3" s="16"/>
      <c r="E3" s="16"/>
      <c r="F3" s="16"/>
      <c r="G3" s="17"/>
      <c r="H3" s="17"/>
      <c r="I3" s="95" t="s">
        <v>36</v>
      </c>
      <c r="J3" s="15"/>
      <c r="K3" s="18"/>
      <c r="L3" s="19" t="s">
        <v>35</v>
      </c>
      <c r="M3" s="130"/>
      <c r="N3" s="130"/>
      <c r="O3" s="130"/>
    </row>
    <row r="4" ht="6" customHeight="1" thickBot="1"/>
    <row r="5" spans="1:17" ht="37.5" customHeight="1">
      <c r="A5" s="147" t="s">
        <v>37</v>
      </c>
      <c r="B5" s="131" t="s">
        <v>38</v>
      </c>
      <c r="C5" s="151" t="s">
        <v>41</v>
      </c>
      <c r="D5" s="152"/>
      <c r="E5" s="153" t="s">
        <v>44</v>
      </c>
      <c r="F5" s="143" t="s">
        <v>45</v>
      </c>
      <c r="G5" s="144"/>
      <c r="H5" s="1"/>
      <c r="I5" s="147" t="s">
        <v>37</v>
      </c>
      <c r="J5" s="131" t="s">
        <v>38</v>
      </c>
      <c r="K5" s="151" t="s">
        <v>41</v>
      </c>
      <c r="L5" s="152"/>
      <c r="M5" s="153" t="s">
        <v>44</v>
      </c>
      <c r="N5" s="143" t="s">
        <v>45</v>
      </c>
      <c r="O5" s="144"/>
      <c r="Q5" s="92" t="s">
        <v>55</v>
      </c>
    </row>
    <row r="6" spans="1:18" ht="25.5" customHeight="1" thickBot="1">
      <c r="A6" s="148"/>
      <c r="B6" s="132"/>
      <c r="C6" s="31" t="s">
        <v>42</v>
      </c>
      <c r="D6" s="58" t="s">
        <v>43</v>
      </c>
      <c r="E6" s="154"/>
      <c r="F6" s="145"/>
      <c r="G6" s="146"/>
      <c r="H6" s="2"/>
      <c r="I6" s="148"/>
      <c r="J6" s="132"/>
      <c r="K6" s="31" t="s">
        <v>42</v>
      </c>
      <c r="L6" s="58" t="s">
        <v>43</v>
      </c>
      <c r="M6" s="154"/>
      <c r="N6" s="145"/>
      <c r="O6" s="146"/>
      <c r="Q6" s="93" t="s">
        <v>57</v>
      </c>
      <c r="R6" s="93" t="s">
        <v>58</v>
      </c>
    </row>
    <row r="7" spans="1:18" ht="30" customHeight="1">
      <c r="A7" s="71">
        <f>DATE(A2,A3,1)</f>
        <v>45200</v>
      </c>
      <c r="B7" s="99">
        <f>A7</f>
        <v>45200</v>
      </c>
      <c r="C7" s="35"/>
      <c r="D7" s="36"/>
      <c r="E7" s="36"/>
      <c r="F7" s="223"/>
      <c r="G7" s="224"/>
      <c r="H7" s="73"/>
      <c r="I7" s="74">
        <f>A22+1</f>
        <v>45216</v>
      </c>
      <c r="J7" s="108">
        <f>I7</f>
        <v>45216</v>
      </c>
      <c r="K7" s="59">
        <f>+$Q$7</f>
        <v>0.3541666666666667</v>
      </c>
      <c r="L7" s="60">
        <f>+$R$7</f>
        <v>0.75</v>
      </c>
      <c r="M7" s="60">
        <f>IF(K7="","",L7-K7)</f>
        <v>0.3958333333333333</v>
      </c>
      <c r="N7" s="225"/>
      <c r="O7" s="226"/>
      <c r="Q7" s="96">
        <v>0.3541666666666667</v>
      </c>
      <c r="R7" s="96">
        <v>0.75</v>
      </c>
    </row>
    <row r="8" spans="1:17" ht="30" customHeight="1">
      <c r="A8" s="72">
        <f>A7+1</f>
        <v>45201</v>
      </c>
      <c r="B8" s="103">
        <f>A8</f>
        <v>45201</v>
      </c>
      <c r="C8" s="59">
        <f aca="true" t="shared" si="0" ref="C8:C22">+$Q$7</f>
        <v>0.3541666666666667</v>
      </c>
      <c r="D8" s="60">
        <f aca="true" t="shared" si="1" ref="D8:D22">+$R$7</f>
        <v>0.75</v>
      </c>
      <c r="E8" s="60">
        <f>IF(C8="","",D8-C8)</f>
        <v>0.3958333333333333</v>
      </c>
      <c r="F8" s="191"/>
      <c r="G8" s="192"/>
      <c r="H8" s="75"/>
      <c r="I8" s="72">
        <f>I7+1</f>
        <v>45217</v>
      </c>
      <c r="J8" s="103">
        <f>I8</f>
        <v>45217</v>
      </c>
      <c r="K8" s="59">
        <f aca="true" t="shared" si="2" ref="K8:K21">+$Q$7</f>
        <v>0.3541666666666667</v>
      </c>
      <c r="L8" s="60">
        <f aca="true" t="shared" si="3" ref="L8:L21">+$R$7</f>
        <v>0.75</v>
      </c>
      <c r="M8" s="60">
        <f>IF(K8="","",L8-K8)</f>
        <v>0.3958333333333333</v>
      </c>
      <c r="N8" s="189"/>
      <c r="O8" s="190"/>
      <c r="Q8" s="9" t="s">
        <v>56</v>
      </c>
    </row>
    <row r="9" spans="1:15" ht="30" customHeight="1">
      <c r="A9" s="72">
        <f aca="true" t="shared" si="4" ref="A9:A22">A8+1</f>
        <v>45202</v>
      </c>
      <c r="B9" s="103">
        <f aca="true" t="shared" si="5" ref="B9:B22">A9</f>
        <v>45202</v>
      </c>
      <c r="C9" s="59">
        <f t="shared" si="0"/>
        <v>0.3541666666666667</v>
      </c>
      <c r="D9" s="60">
        <f t="shared" si="1"/>
        <v>0.75</v>
      </c>
      <c r="E9" s="60">
        <f>IF(C9="","",D9-C9)</f>
        <v>0.3958333333333333</v>
      </c>
      <c r="F9" s="189"/>
      <c r="G9" s="190"/>
      <c r="H9" s="75"/>
      <c r="I9" s="72">
        <f aca="true" t="shared" si="6" ref="I9:I21">I8+1</f>
        <v>45218</v>
      </c>
      <c r="J9" s="103">
        <f aca="true" t="shared" si="7" ref="J9:J21">I9</f>
        <v>45218</v>
      </c>
      <c r="K9" s="59">
        <f t="shared" si="2"/>
        <v>0.3541666666666667</v>
      </c>
      <c r="L9" s="60">
        <f t="shared" si="3"/>
        <v>0.75</v>
      </c>
      <c r="M9" s="60">
        <f aca="true" t="shared" si="8" ref="M9:M17">IF(K9="","",L9-K9)</f>
        <v>0.3958333333333333</v>
      </c>
      <c r="N9" s="189"/>
      <c r="O9" s="190"/>
    </row>
    <row r="10" spans="1:15" ht="30" customHeight="1">
      <c r="A10" s="72">
        <f t="shared" si="4"/>
        <v>45203</v>
      </c>
      <c r="B10" s="103">
        <f>A10</f>
        <v>45203</v>
      </c>
      <c r="C10" s="59">
        <f t="shared" si="0"/>
        <v>0.3541666666666667</v>
      </c>
      <c r="D10" s="60">
        <f t="shared" si="1"/>
        <v>0.75</v>
      </c>
      <c r="E10" s="60">
        <f>IF(C10="","",D10-C10)</f>
        <v>0.3958333333333333</v>
      </c>
      <c r="F10" s="189"/>
      <c r="G10" s="190"/>
      <c r="H10" s="76"/>
      <c r="I10" s="72">
        <f t="shared" si="6"/>
        <v>45219</v>
      </c>
      <c r="J10" s="103">
        <f t="shared" si="7"/>
        <v>45219</v>
      </c>
      <c r="K10" s="59">
        <f t="shared" si="2"/>
        <v>0.3541666666666667</v>
      </c>
      <c r="L10" s="60">
        <f t="shared" si="3"/>
        <v>0.75</v>
      </c>
      <c r="M10" s="60">
        <f t="shared" si="8"/>
        <v>0.3958333333333333</v>
      </c>
      <c r="N10" s="201"/>
      <c r="O10" s="186"/>
    </row>
    <row r="11" spans="1:15" ht="30" customHeight="1">
      <c r="A11" s="72">
        <f t="shared" si="4"/>
        <v>45204</v>
      </c>
      <c r="B11" s="103">
        <f t="shared" si="5"/>
        <v>45204</v>
      </c>
      <c r="C11" s="59">
        <f t="shared" si="0"/>
        <v>0.3541666666666667</v>
      </c>
      <c r="D11" s="60">
        <f t="shared" si="1"/>
        <v>0.75</v>
      </c>
      <c r="E11" s="60">
        <f aca="true" t="shared" si="9" ref="E11:E19">IF(C11="","",D11-C11)</f>
        <v>0.3958333333333333</v>
      </c>
      <c r="F11" s="189"/>
      <c r="G11" s="190"/>
      <c r="H11" s="73"/>
      <c r="I11" s="71">
        <f t="shared" si="6"/>
        <v>45220</v>
      </c>
      <c r="J11" s="99">
        <f t="shared" si="7"/>
        <v>45220</v>
      </c>
      <c r="K11" s="35"/>
      <c r="L11" s="36"/>
      <c r="M11" s="36"/>
      <c r="N11" s="222"/>
      <c r="O11" s="137"/>
    </row>
    <row r="12" spans="1:15" ht="30" customHeight="1">
      <c r="A12" s="72">
        <f t="shared" si="4"/>
        <v>45205</v>
      </c>
      <c r="B12" s="103">
        <f t="shared" si="5"/>
        <v>45205</v>
      </c>
      <c r="C12" s="59">
        <f t="shared" si="0"/>
        <v>0.3541666666666667</v>
      </c>
      <c r="D12" s="60">
        <f t="shared" si="1"/>
        <v>0.75</v>
      </c>
      <c r="E12" s="60">
        <f t="shared" si="9"/>
        <v>0.3958333333333333</v>
      </c>
      <c r="F12" s="189"/>
      <c r="G12" s="190"/>
      <c r="H12" s="73"/>
      <c r="I12" s="71">
        <f t="shared" si="6"/>
        <v>45221</v>
      </c>
      <c r="J12" s="99">
        <f t="shared" si="7"/>
        <v>45221</v>
      </c>
      <c r="K12" s="35"/>
      <c r="L12" s="36"/>
      <c r="M12" s="36"/>
      <c r="N12" s="142"/>
      <c r="O12" s="127"/>
    </row>
    <row r="13" spans="1:15" ht="30" customHeight="1">
      <c r="A13" s="71">
        <f t="shared" si="4"/>
        <v>45206</v>
      </c>
      <c r="B13" s="99">
        <f t="shared" si="5"/>
        <v>45206</v>
      </c>
      <c r="C13" s="35"/>
      <c r="D13" s="36"/>
      <c r="E13" s="36"/>
      <c r="F13" s="142"/>
      <c r="G13" s="127"/>
      <c r="H13" s="73"/>
      <c r="I13" s="72">
        <f t="shared" si="6"/>
        <v>45222</v>
      </c>
      <c r="J13" s="103">
        <f>I13</f>
        <v>45222</v>
      </c>
      <c r="K13" s="59">
        <f>+$Q$7</f>
        <v>0.3541666666666667</v>
      </c>
      <c r="L13" s="60">
        <f>+$R$7</f>
        <v>0.75</v>
      </c>
      <c r="M13" s="60">
        <f>IF(K13="","",L13-K13)</f>
        <v>0.3958333333333333</v>
      </c>
      <c r="N13" s="191"/>
      <c r="O13" s="192"/>
    </row>
    <row r="14" spans="1:15" ht="30" customHeight="1">
      <c r="A14" s="71">
        <f t="shared" si="4"/>
        <v>45207</v>
      </c>
      <c r="B14" s="104">
        <f t="shared" si="5"/>
        <v>45207</v>
      </c>
      <c r="C14" s="35"/>
      <c r="D14" s="36"/>
      <c r="E14" s="36"/>
      <c r="F14" s="208"/>
      <c r="G14" s="135"/>
      <c r="H14" s="77"/>
      <c r="I14" s="72">
        <f t="shared" si="6"/>
        <v>45223</v>
      </c>
      <c r="J14" s="103">
        <f t="shared" si="7"/>
        <v>45223</v>
      </c>
      <c r="K14" s="59">
        <f>+$Q$7</f>
        <v>0.3541666666666667</v>
      </c>
      <c r="L14" s="60">
        <f>+$R$7</f>
        <v>0.75</v>
      </c>
      <c r="M14" s="60">
        <f>IF(K14="","",L14-K14)</f>
        <v>0.3958333333333333</v>
      </c>
      <c r="N14" s="191"/>
      <c r="O14" s="192"/>
    </row>
    <row r="15" spans="1:15" ht="30" customHeight="1">
      <c r="A15" s="71">
        <f t="shared" si="4"/>
        <v>45208</v>
      </c>
      <c r="B15" s="99">
        <f t="shared" si="5"/>
        <v>45208</v>
      </c>
      <c r="C15" s="35"/>
      <c r="D15" s="36"/>
      <c r="E15" s="36">
        <f t="shared" si="9"/>
      </c>
      <c r="F15" s="184"/>
      <c r="G15" s="129"/>
      <c r="H15" s="75"/>
      <c r="I15" s="72">
        <f t="shared" si="6"/>
        <v>45224</v>
      </c>
      <c r="J15" s="103">
        <f t="shared" si="7"/>
        <v>45224</v>
      </c>
      <c r="K15" s="59">
        <f t="shared" si="2"/>
        <v>0.3541666666666667</v>
      </c>
      <c r="L15" s="60">
        <f t="shared" si="3"/>
        <v>0.75</v>
      </c>
      <c r="M15" s="60">
        <f t="shared" si="8"/>
        <v>0.3958333333333333</v>
      </c>
      <c r="N15" s="189"/>
      <c r="O15" s="190"/>
    </row>
    <row r="16" spans="1:15" ht="30" customHeight="1">
      <c r="A16" s="72">
        <f t="shared" si="4"/>
        <v>45209</v>
      </c>
      <c r="B16" s="105">
        <f t="shared" si="5"/>
        <v>45209</v>
      </c>
      <c r="C16" s="59">
        <f t="shared" si="0"/>
        <v>0.3541666666666667</v>
      </c>
      <c r="D16" s="60">
        <f t="shared" si="1"/>
        <v>0.75</v>
      </c>
      <c r="E16" s="60">
        <f>IF(C16="","",D16-C16)</f>
        <v>0.3958333333333333</v>
      </c>
      <c r="F16" s="191"/>
      <c r="G16" s="192"/>
      <c r="H16" s="75"/>
      <c r="I16" s="72">
        <f t="shared" si="6"/>
        <v>45225</v>
      </c>
      <c r="J16" s="103">
        <f t="shared" si="7"/>
        <v>45225</v>
      </c>
      <c r="K16" s="59">
        <f t="shared" si="2"/>
        <v>0.3541666666666667</v>
      </c>
      <c r="L16" s="60">
        <f t="shared" si="3"/>
        <v>0.75</v>
      </c>
      <c r="M16" s="60">
        <f t="shared" si="8"/>
        <v>0.3958333333333333</v>
      </c>
      <c r="N16" s="189"/>
      <c r="O16" s="190"/>
    </row>
    <row r="17" spans="1:15" ht="30" customHeight="1">
      <c r="A17" s="72">
        <f t="shared" si="4"/>
        <v>45210</v>
      </c>
      <c r="B17" s="103">
        <f>A17</f>
        <v>45210</v>
      </c>
      <c r="C17" s="59">
        <f t="shared" si="0"/>
        <v>0.3541666666666667</v>
      </c>
      <c r="D17" s="60">
        <f t="shared" si="1"/>
        <v>0.75</v>
      </c>
      <c r="E17" s="60">
        <f>IF(C17="","",D17-C17)</f>
        <v>0.3958333333333333</v>
      </c>
      <c r="F17" s="189"/>
      <c r="G17" s="190"/>
      <c r="H17" s="75"/>
      <c r="I17" s="72">
        <f t="shared" si="6"/>
        <v>45226</v>
      </c>
      <c r="J17" s="103">
        <f t="shared" si="7"/>
        <v>45226</v>
      </c>
      <c r="K17" s="59">
        <f t="shared" si="2"/>
        <v>0.3541666666666667</v>
      </c>
      <c r="L17" s="60">
        <f t="shared" si="3"/>
        <v>0.75</v>
      </c>
      <c r="M17" s="60">
        <f t="shared" si="8"/>
        <v>0.3958333333333333</v>
      </c>
      <c r="N17" s="189"/>
      <c r="O17" s="190"/>
    </row>
    <row r="18" spans="1:15" ht="30" customHeight="1">
      <c r="A18" s="72">
        <f t="shared" si="4"/>
        <v>45211</v>
      </c>
      <c r="B18" s="103">
        <f t="shared" si="5"/>
        <v>45211</v>
      </c>
      <c r="C18" s="59">
        <f t="shared" si="0"/>
        <v>0.3541666666666667</v>
      </c>
      <c r="D18" s="60">
        <f t="shared" si="1"/>
        <v>0.75</v>
      </c>
      <c r="E18" s="60">
        <f t="shared" si="9"/>
        <v>0.3958333333333333</v>
      </c>
      <c r="F18" s="189"/>
      <c r="G18" s="190"/>
      <c r="H18" s="75"/>
      <c r="I18" s="71">
        <f t="shared" si="6"/>
        <v>45227</v>
      </c>
      <c r="J18" s="99">
        <f t="shared" si="7"/>
        <v>45227</v>
      </c>
      <c r="K18" s="35"/>
      <c r="L18" s="36"/>
      <c r="M18" s="36"/>
      <c r="N18" s="142"/>
      <c r="O18" s="127"/>
    </row>
    <row r="19" spans="1:15" ht="30" customHeight="1">
      <c r="A19" s="72">
        <f t="shared" si="4"/>
        <v>45212</v>
      </c>
      <c r="B19" s="103">
        <f t="shared" si="5"/>
        <v>45212</v>
      </c>
      <c r="C19" s="59">
        <f t="shared" si="0"/>
        <v>0.3541666666666667</v>
      </c>
      <c r="D19" s="60">
        <f t="shared" si="1"/>
        <v>0.75</v>
      </c>
      <c r="E19" s="60">
        <f t="shared" si="9"/>
        <v>0.3958333333333333</v>
      </c>
      <c r="F19" s="189"/>
      <c r="G19" s="190"/>
      <c r="H19" s="75"/>
      <c r="I19" s="71">
        <f t="shared" si="6"/>
        <v>45228</v>
      </c>
      <c r="J19" s="99">
        <f t="shared" si="7"/>
        <v>45228</v>
      </c>
      <c r="K19" s="35"/>
      <c r="L19" s="36"/>
      <c r="M19" s="36"/>
      <c r="N19" s="128"/>
      <c r="O19" s="129"/>
    </row>
    <row r="20" spans="1:15" ht="30" customHeight="1">
      <c r="A20" s="71">
        <f t="shared" si="4"/>
        <v>45213</v>
      </c>
      <c r="B20" s="99">
        <f t="shared" si="5"/>
        <v>45213</v>
      </c>
      <c r="C20" s="35"/>
      <c r="D20" s="36"/>
      <c r="E20" s="36"/>
      <c r="F20" s="142"/>
      <c r="G20" s="127"/>
      <c r="H20" s="76"/>
      <c r="I20" s="72">
        <f t="shared" si="6"/>
        <v>45229</v>
      </c>
      <c r="J20" s="103">
        <f>I20</f>
        <v>45229</v>
      </c>
      <c r="K20" s="59">
        <f>+$Q$7</f>
        <v>0.3541666666666667</v>
      </c>
      <c r="L20" s="60">
        <f>+$R$7</f>
        <v>0.75</v>
      </c>
      <c r="M20" s="60">
        <f>IF(K20="","",L20-K20)</f>
        <v>0.3958333333333333</v>
      </c>
      <c r="N20" s="191"/>
      <c r="O20" s="192"/>
    </row>
    <row r="21" spans="1:15" ht="30" customHeight="1" thickBot="1">
      <c r="A21" s="71">
        <f t="shared" si="4"/>
        <v>45214</v>
      </c>
      <c r="B21" s="99">
        <f t="shared" si="5"/>
        <v>45214</v>
      </c>
      <c r="C21" s="35"/>
      <c r="D21" s="36"/>
      <c r="E21" s="36"/>
      <c r="F21" s="142"/>
      <c r="G21" s="127"/>
      <c r="H21" s="76"/>
      <c r="I21" s="78">
        <f t="shared" si="6"/>
        <v>45230</v>
      </c>
      <c r="J21" s="103">
        <f t="shared" si="7"/>
        <v>45230</v>
      </c>
      <c r="K21" s="59">
        <f t="shared" si="2"/>
        <v>0.3541666666666667</v>
      </c>
      <c r="L21" s="60">
        <f t="shared" si="3"/>
        <v>0.75</v>
      </c>
      <c r="M21" s="60">
        <f>IF(K21="","",L21-K21)</f>
        <v>0.3958333333333333</v>
      </c>
      <c r="N21" s="213"/>
      <c r="O21" s="199"/>
    </row>
    <row r="22" spans="1:15" ht="30" customHeight="1" thickBot="1">
      <c r="A22" s="78">
        <f t="shared" si="4"/>
        <v>45215</v>
      </c>
      <c r="B22" s="107">
        <f t="shared" si="5"/>
        <v>45215</v>
      </c>
      <c r="C22" s="115">
        <f t="shared" si="0"/>
        <v>0.3541666666666667</v>
      </c>
      <c r="D22" s="65">
        <f t="shared" si="1"/>
        <v>0.75</v>
      </c>
      <c r="E22" s="65">
        <f>IF(C22="","",D22-C22)</f>
        <v>0.3958333333333333</v>
      </c>
      <c r="F22" s="220"/>
      <c r="G22" s="221"/>
      <c r="H22" s="75"/>
      <c r="I22" s="171" t="s">
        <v>49</v>
      </c>
      <c r="J22" s="169"/>
      <c r="K22" s="169"/>
      <c r="L22" s="169"/>
      <c r="M22" s="81">
        <f>SUM(E7:E22,M7:M21)</f>
        <v>8.312499999999998</v>
      </c>
      <c r="N22" s="82"/>
      <c r="O22" s="83"/>
    </row>
    <row r="23" spans="1:14" ht="6" customHeight="1">
      <c r="A23" s="6"/>
      <c r="D23" s="6"/>
      <c r="E23" s="6"/>
      <c r="F23" s="20"/>
      <c r="G23" s="21"/>
      <c r="H23" s="21"/>
      <c r="I23" s="155"/>
      <c r="J23" s="155"/>
      <c r="K23" s="21"/>
      <c r="L23" s="21"/>
      <c r="M23" s="21"/>
      <c r="N23" s="21"/>
    </row>
    <row r="24" spans="1:14" ht="21.75" customHeight="1" thickBot="1">
      <c r="A24" s="6"/>
      <c r="D24" s="6"/>
      <c r="E24" s="6"/>
      <c r="F24" s="20"/>
      <c r="G24" s="21"/>
      <c r="H24" s="21"/>
      <c r="I24" s="165"/>
      <c r="J24" s="165"/>
      <c r="K24" s="165"/>
      <c r="L24" s="165"/>
      <c r="M24" s="21"/>
      <c r="N24" s="21"/>
    </row>
    <row r="25" spans="1:14" ht="22.5" customHeight="1" thickBot="1">
      <c r="A25" s="6"/>
      <c r="D25" s="6"/>
      <c r="E25" s="6"/>
      <c r="F25" s="20"/>
      <c r="G25" s="21"/>
      <c r="H25" s="21"/>
      <c r="I25" s="168" t="s">
        <v>46</v>
      </c>
      <c r="J25" s="169"/>
      <c r="K25" s="169"/>
      <c r="L25" s="170"/>
      <c r="M25" s="52" t="str">
        <f>IF(M22&gt;Sheet1!A2*Sheet1!C8+Sheet1!A5,"Required","Not required")</f>
        <v>Not required</v>
      </c>
      <c r="N25" s="21"/>
    </row>
    <row r="26" spans="1:14" ht="22.5" customHeight="1">
      <c r="A26" s="6"/>
      <c r="D26" s="6"/>
      <c r="E26" s="6"/>
      <c r="F26" s="20"/>
      <c r="G26" s="21"/>
      <c r="H26" s="21"/>
      <c r="I26" s="51"/>
      <c r="J26" s="51"/>
      <c r="K26" s="51"/>
      <c r="L26" s="51"/>
      <c r="M26" s="55"/>
      <c r="N26" s="21"/>
    </row>
    <row r="27" spans="1:16" s="22" customFormat="1" ht="38.25" customHeight="1">
      <c r="A27" s="166" t="s">
        <v>47</v>
      </c>
      <c r="B27" s="166"/>
      <c r="C27" s="166"/>
      <c r="D27" s="166"/>
      <c r="E27" s="166"/>
      <c r="F27" s="166"/>
      <c r="G27" s="166"/>
      <c r="H27" s="166"/>
      <c r="I27" s="166"/>
      <c r="J27" s="166"/>
      <c r="K27" s="166"/>
      <c r="L27" s="166"/>
      <c r="M27" s="166"/>
      <c r="N27" s="166"/>
      <c r="O27" s="166"/>
      <c r="P27" s="26"/>
    </row>
    <row r="28" spans="1:16" s="22" customFormat="1" ht="29.25" customHeight="1">
      <c r="A28" s="158" t="s">
        <v>48</v>
      </c>
      <c r="B28" s="158"/>
      <c r="C28" s="158"/>
      <c r="D28" s="158"/>
      <c r="E28" s="158"/>
      <c r="F28" s="158"/>
      <c r="G28" s="158"/>
      <c r="H28" s="158"/>
      <c r="I28" s="158"/>
      <c r="J28" s="158"/>
      <c r="K28" s="158"/>
      <c r="L28" s="158"/>
      <c r="M28" s="158"/>
      <c r="N28" s="158"/>
      <c r="O28" s="158"/>
      <c r="P28" s="26"/>
    </row>
    <row r="29" spans="1:16" s="22" customFormat="1" ht="22.5" customHeight="1">
      <c r="A29" s="158" t="s">
        <v>50</v>
      </c>
      <c r="B29" s="159"/>
      <c r="C29" s="159"/>
      <c r="D29" s="159"/>
      <c r="E29" s="159"/>
      <c r="F29" s="159"/>
      <c r="G29" s="159"/>
      <c r="H29" s="159"/>
      <c r="I29" s="159"/>
      <c r="J29" s="159"/>
      <c r="K29" s="159"/>
      <c r="L29" s="159"/>
      <c r="M29" s="159"/>
      <c r="N29" s="159"/>
      <c r="O29" s="159"/>
      <c r="P29" s="25"/>
    </row>
    <row r="30" spans="1:16" s="22" customFormat="1" ht="29.25" customHeight="1">
      <c r="A30" s="166" t="s">
        <v>51</v>
      </c>
      <c r="B30" s="167"/>
      <c r="C30" s="167"/>
      <c r="D30" s="167"/>
      <c r="E30" s="167"/>
      <c r="F30" s="167"/>
      <c r="G30" s="167"/>
      <c r="H30" s="167"/>
      <c r="I30" s="167"/>
      <c r="J30" s="167"/>
      <c r="K30" s="167"/>
      <c r="L30" s="167"/>
      <c r="M30" s="167"/>
      <c r="N30" s="167"/>
      <c r="O30" s="167"/>
      <c r="P30" s="23"/>
    </row>
    <row r="31" spans="1:16" s="56" customFormat="1" ht="44.25" customHeight="1">
      <c r="A31" s="158" t="s">
        <v>52</v>
      </c>
      <c r="B31" s="158"/>
      <c r="C31" s="158"/>
      <c r="D31" s="158"/>
      <c r="E31" s="158"/>
      <c r="F31" s="158"/>
      <c r="G31" s="158"/>
      <c r="H31" s="158"/>
      <c r="I31" s="158"/>
      <c r="J31" s="158"/>
      <c r="K31" s="158"/>
      <c r="L31" s="158"/>
      <c r="M31" s="158"/>
      <c r="N31" s="158"/>
      <c r="O31" s="158"/>
      <c r="P31" s="57"/>
    </row>
    <row r="32" spans="1:16" s="22" customFormat="1" ht="22.5" customHeight="1">
      <c r="A32" s="166" t="s">
        <v>53</v>
      </c>
      <c r="B32" s="167"/>
      <c r="C32" s="167"/>
      <c r="D32" s="167"/>
      <c r="E32" s="167"/>
      <c r="F32" s="167"/>
      <c r="G32" s="167"/>
      <c r="H32" s="167"/>
      <c r="I32" s="167"/>
      <c r="J32" s="167"/>
      <c r="K32" s="167"/>
      <c r="L32" s="167"/>
      <c r="M32" s="167"/>
      <c r="N32" s="167"/>
      <c r="O32" s="167"/>
      <c r="P32" s="23"/>
    </row>
    <row r="33" spans="1:16" s="22" customFormat="1" ht="29.25" customHeight="1">
      <c r="A33" s="158" t="s">
        <v>54</v>
      </c>
      <c r="B33" s="167"/>
      <c r="C33" s="167"/>
      <c r="D33" s="167"/>
      <c r="E33" s="167"/>
      <c r="F33" s="167"/>
      <c r="G33" s="167"/>
      <c r="H33" s="167"/>
      <c r="I33" s="167"/>
      <c r="J33" s="167"/>
      <c r="K33" s="167"/>
      <c r="L33" s="167"/>
      <c r="M33" s="167"/>
      <c r="N33" s="167"/>
      <c r="O33" s="167"/>
      <c r="P33" s="23"/>
    </row>
  </sheetData>
  <sheetProtection/>
  <mergeCells count="58">
    <mergeCell ref="A1:O1"/>
    <mergeCell ref="A2:B2"/>
    <mergeCell ref="D2:G2"/>
    <mergeCell ref="K2:O2"/>
    <mergeCell ref="A3:B3"/>
    <mergeCell ref="M3:O3"/>
    <mergeCell ref="A5:A6"/>
    <mergeCell ref="B5:B6"/>
    <mergeCell ref="C5:D5"/>
    <mergeCell ref="E5:E6"/>
    <mergeCell ref="F5:G6"/>
    <mergeCell ref="I5:I6"/>
    <mergeCell ref="J5:J6"/>
    <mergeCell ref="K5:L5"/>
    <mergeCell ref="M5:M6"/>
    <mergeCell ref="N5:O6"/>
    <mergeCell ref="F7:G7"/>
    <mergeCell ref="N7:O7"/>
    <mergeCell ref="F8:G8"/>
    <mergeCell ref="N8:O8"/>
    <mergeCell ref="F9:G9"/>
    <mergeCell ref="N9:O9"/>
    <mergeCell ref="F10:G10"/>
    <mergeCell ref="N10:O10"/>
    <mergeCell ref="F11:G11"/>
    <mergeCell ref="N11:O11"/>
    <mergeCell ref="F12:G12"/>
    <mergeCell ref="N12:O12"/>
    <mergeCell ref="F13:G13"/>
    <mergeCell ref="N13:O13"/>
    <mergeCell ref="F14:G14"/>
    <mergeCell ref="N14:O14"/>
    <mergeCell ref="F15:G15"/>
    <mergeCell ref="N15:O15"/>
    <mergeCell ref="F16:G16"/>
    <mergeCell ref="N16:O16"/>
    <mergeCell ref="F17:G17"/>
    <mergeCell ref="N17:O17"/>
    <mergeCell ref="F18:G18"/>
    <mergeCell ref="N18:O18"/>
    <mergeCell ref="F19:G19"/>
    <mergeCell ref="N19:O19"/>
    <mergeCell ref="F20:G20"/>
    <mergeCell ref="N20:O20"/>
    <mergeCell ref="F21:G21"/>
    <mergeCell ref="N21:O21"/>
    <mergeCell ref="F22:G22"/>
    <mergeCell ref="I22:L22"/>
    <mergeCell ref="A30:O30"/>
    <mergeCell ref="A31:O31"/>
    <mergeCell ref="A32:O32"/>
    <mergeCell ref="A33:O33"/>
    <mergeCell ref="I23:J23"/>
    <mergeCell ref="I24:L24"/>
    <mergeCell ref="I25:L25"/>
    <mergeCell ref="A27:O27"/>
    <mergeCell ref="A28:O28"/>
    <mergeCell ref="A29:O29"/>
  </mergeCells>
  <printOptions horizontalCentered="1" verticalCentered="1"/>
  <pageMargins left="0.7874015748031497" right="0.3937007874015748" top="0.31496062992125984" bottom="0.31496062992125984" header="0.5905511811023623" footer="0.1968503937007874"/>
  <pageSetup horizontalDpi="600" verticalDpi="600" orientation="portrait" paperSize="9" scale="79" r:id="rId2"/>
  <drawing r:id="rId1"/>
</worksheet>
</file>

<file path=xl/worksheets/sheet9.xml><?xml version="1.0" encoding="utf-8"?>
<worksheet xmlns="http://schemas.openxmlformats.org/spreadsheetml/2006/main" xmlns:r="http://schemas.openxmlformats.org/officeDocument/2006/relationships">
  <dimension ref="A1:R33"/>
  <sheetViews>
    <sheetView view="pageBreakPreview" zoomScale="70" zoomScaleSheetLayoutView="70" zoomScalePageLayoutView="0" workbookViewId="0" topLeftCell="A1">
      <selection activeCell="M25" sqref="M25"/>
    </sheetView>
  </sheetViews>
  <sheetFormatPr defaultColWidth="9.00390625" defaultRowHeight="13.5"/>
  <cols>
    <col min="1" max="2" width="4.125" style="9" customWidth="1"/>
    <col min="3" max="4" width="11.50390625" style="9" customWidth="1"/>
    <col min="5" max="6" width="11.125" style="9" customWidth="1"/>
    <col min="7" max="7" width="2.625" style="9" customWidth="1"/>
    <col min="8" max="8" width="3.125" style="9" customWidth="1"/>
    <col min="9" max="10" width="4.125" style="9" customWidth="1"/>
    <col min="11" max="12" width="11.50390625" style="9" customWidth="1"/>
    <col min="13" max="14" width="11.125" style="9" customWidth="1"/>
    <col min="15" max="15" width="2.625" style="9" customWidth="1"/>
    <col min="16" max="16384" width="9.00390625" style="9" customWidth="1"/>
  </cols>
  <sheetData>
    <row r="1" spans="1:15" ht="50.25" customHeight="1">
      <c r="A1" s="160" t="s">
        <v>33</v>
      </c>
      <c r="B1" s="160"/>
      <c r="C1" s="160"/>
      <c r="D1" s="160"/>
      <c r="E1" s="160"/>
      <c r="F1" s="160"/>
      <c r="G1" s="160"/>
      <c r="H1" s="160"/>
      <c r="I1" s="160"/>
      <c r="J1" s="160"/>
      <c r="K1" s="160"/>
      <c r="L1" s="160"/>
      <c r="M1" s="160"/>
      <c r="N1" s="160"/>
      <c r="O1" s="160"/>
    </row>
    <row r="2" spans="1:15" ht="26.25" customHeight="1">
      <c r="A2" s="162">
        <v>2023</v>
      </c>
      <c r="B2" s="162"/>
      <c r="C2" s="13" t="s">
        <v>39</v>
      </c>
      <c r="D2" s="161"/>
      <c r="E2" s="161"/>
      <c r="F2" s="161"/>
      <c r="G2" s="161"/>
      <c r="H2" s="14"/>
      <c r="I2" s="95" t="s">
        <v>34</v>
      </c>
      <c r="J2" s="15"/>
      <c r="K2" s="164"/>
      <c r="L2" s="164"/>
      <c r="M2" s="164"/>
      <c r="N2" s="164"/>
      <c r="O2" s="164"/>
    </row>
    <row r="3" spans="1:15" ht="26.25" customHeight="1">
      <c r="A3" s="163">
        <v>11</v>
      </c>
      <c r="B3" s="163"/>
      <c r="C3" s="16" t="s">
        <v>40</v>
      </c>
      <c r="D3" s="16"/>
      <c r="E3" s="16"/>
      <c r="F3" s="16"/>
      <c r="G3" s="17"/>
      <c r="H3" s="17"/>
      <c r="I3" s="95" t="s">
        <v>36</v>
      </c>
      <c r="J3" s="15"/>
      <c r="K3" s="18"/>
      <c r="L3" s="19" t="s">
        <v>35</v>
      </c>
      <c r="M3" s="130"/>
      <c r="N3" s="130"/>
      <c r="O3" s="130"/>
    </row>
    <row r="4" ht="6" customHeight="1" thickBot="1"/>
    <row r="5" spans="1:17" ht="37.5" customHeight="1">
      <c r="A5" s="147" t="s">
        <v>37</v>
      </c>
      <c r="B5" s="131" t="s">
        <v>38</v>
      </c>
      <c r="C5" s="151" t="s">
        <v>41</v>
      </c>
      <c r="D5" s="152"/>
      <c r="E5" s="153" t="s">
        <v>44</v>
      </c>
      <c r="F5" s="143" t="s">
        <v>45</v>
      </c>
      <c r="G5" s="144"/>
      <c r="H5" s="1"/>
      <c r="I5" s="147" t="s">
        <v>37</v>
      </c>
      <c r="J5" s="131" t="s">
        <v>38</v>
      </c>
      <c r="K5" s="151" t="s">
        <v>41</v>
      </c>
      <c r="L5" s="152"/>
      <c r="M5" s="153" t="s">
        <v>44</v>
      </c>
      <c r="N5" s="143" t="s">
        <v>45</v>
      </c>
      <c r="O5" s="144"/>
      <c r="Q5" s="92" t="s">
        <v>55</v>
      </c>
    </row>
    <row r="6" spans="1:18" ht="25.5" customHeight="1" thickBot="1">
      <c r="A6" s="148"/>
      <c r="B6" s="132"/>
      <c r="C6" s="31" t="s">
        <v>42</v>
      </c>
      <c r="D6" s="58" t="s">
        <v>43</v>
      </c>
      <c r="E6" s="154"/>
      <c r="F6" s="145"/>
      <c r="G6" s="146"/>
      <c r="H6" s="2"/>
      <c r="I6" s="148"/>
      <c r="J6" s="132"/>
      <c r="K6" s="31" t="s">
        <v>42</v>
      </c>
      <c r="L6" s="58" t="s">
        <v>43</v>
      </c>
      <c r="M6" s="154"/>
      <c r="N6" s="145"/>
      <c r="O6" s="146"/>
      <c r="Q6" s="93" t="s">
        <v>57</v>
      </c>
      <c r="R6" s="93" t="s">
        <v>58</v>
      </c>
    </row>
    <row r="7" spans="1:18" ht="30" customHeight="1">
      <c r="A7" s="72">
        <f>DATE(A2,A3,1)</f>
        <v>45231</v>
      </c>
      <c r="B7" s="103">
        <f>A7</f>
        <v>45231</v>
      </c>
      <c r="C7" s="32">
        <f>+$Q$7</f>
        <v>0.3541666666666667</v>
      </c>
      <c r="D7" s="33">
        <f>+$R$7</f>
        <v>0.75</v>
      </c>
      <c r="E7" s="60">
        <f>IF(C7="","",D7-C7)</f>
        <v>0.3958333333333333</v>
      </c>
      <c r="F7" s="217"/>
      <c r="G7" s="218"/>
      <c r="H7" s="73"/>
      <c r="I7" s="72">
        <f>+A22+1</f>
        <v>45247</v>
      </c>
      <c r="J7" s="103">
        <f>I7</f>
        <v>45247</v>
      </c>
      <c r="K7" s="61">
        <f>+$Q$7</f>
        <v>0.3541666666666667</v>
      </c>
      <c r="L7" s="62">
        <f>+$R$7</f>
        <v>0.75</v>
      </c>
      <c r="M7" s="60">
        <f>IF(K7="","",L7-K7)</f>
        <v>0.3958333333333333</v>
      </c>
      <c r="N7" s="189"/>
      <c r="O7" s="190"/>
      <c r="Q7" s="96">
        <v>0.3541666666666667</v>
      </c>
      <c r="R7" s="96">
        <v>0.75</v>
      </c>
    </row>
    <row r="8" spans="1:17" ht="30" customHeight="1">
      <c r="A8" s="72">
        <f aca="true" t="shared" si="0" ref="A8:A22">A7+1</f>
        <v>45232</v>
      </c>
      <c r="B8" s="103">
        <f>A8</f>
        <v>45232</v>
      </c>
      <c r="C8" s="59">
        <f aca="true" t="shared" si="1" ref="C8:C22">+$Q$7</f>
        <v>0.3541666666666667</v>
      </c>
      <c r="D8" s="60">
        <f aca="true" t="shared" si="2" ref="D8:D22">+$R$7</f>
        <v>0.75</v>
      </c>
      <c r="E8" s="60">
        <f>IF(C8="","",D8-C8)</f>
        <v>0.3958333333333333</v>
      </c>
      <c r="F8" s="189"/>
      <c r="G8" s="190"/>
      <c r="H8" s="75"/>
      <c r="I8" s="71">
        <f aca="true" t="shared" si="3" ref="I8:I20">I7+1</f>
        <v>45248</v>
      </c>
      <c r="J8" s="99">
        <f aca="true" t="shared" si="4" ref="J8:J19">I8</f>
        <v>45248</v>
      </c>
      <c r="K8" s="35"/>
      <c r="L8" s="36"/>
      <c r="M8" s="36"/>
      <c r="N8" s="142"/>
      <c r="O8" s="127"/>
      <c r="Q8" s="9" t="s">
        <v>56</v>
      </c>
    </row>
    <row r="9" spans="1:15" ht="30" customHeight="1">
      <c r="A9" s="71">
        <f t="shared" si="0"/>
        <v>45233</v>
      </c>
      <c r="B9" s="99">
        <f aca="true" t="shared" si="5" ref="B9:B21">A9</f>
        <v>45233</v>
      </c>
      <c r="C9" s="35"/>
      <c r="D9" s="36"/>
      <c r="E9" s="36">
        <f>IF(C9="","",D9-C9)</f>
      </c>
      <c r="F9" s="142"/>
      <c r="G9" s="127"/>
      <c r="H9" s="75"/>
      <c r="I9" s="71">
        <f t="shared" si="3"/>
        <v>45249</v>
      </c>
      <c r="J9" s="99">
        <f t="shared" si="4"/>
        <v>45249</v>
      </c>
      <c r="K9" s="35"/>
      <c r="L9" s="36"/>
      <c r="M9" s="36"/>
      <c r="N9" s="142"/>
      <c r="O9" s="127"/>
    </row>
    <row r="10" spans="1:15" ht="30" customHeight="1">
      <c r="A10" s="71">
        <f t="shared" si="0"/>
        <v>45234</v>
      </c>
      <c r="B10" s="99">
        <f t="shared" si="5"/>
        <v>45234</v>
      </c>
      <c r="C10" s="35"/>
      <c r="D10" s="36"/>
      <c r="E10" s="36"/>
      <c r="F10" s="142"/>
      <c r="G10" s="127"/>
      <c r="H10" s="76"/>
      <c r="I10" s="72">
        <f t="shared" si="3"/>
        <v>45250</v>
      </c>
      <c r="J10" s="103">
        <f t="shared" si="4"/>
        <v>45250</v>
      </c>
      <c r="K10" s="59">
        <f>+$Q$7</f>
        <v>0.3541666666666667</v>
      </c>
      <c r="L10" s="60">
        <f>+$R$7</f>
        <v>0.75</v>
      </c>
      <c r="M10" s="60">
        <f>IF(K10="","",L10-K10)</f>
        <v>0.3958333333333333</v>
      </c>
      <c r="N10" s="191"/>
      <c r="O10" s="192"/>
    </row>
    <row r="11" spans="1:15" ht="30" customHeight="1">
      <c r="A11" s="71">
        <f t="shared" si="0"/>
        <v>45235</v>
      </c>
      <c r="B11" s="99">
        <f t="shared" si="5"/>
        <v>45235</v>
      </c>
      <c r="C11" s="35"/>
      <c r="D11" s="36"/>
      <c r="E11" s="36"/>
      <c r="F11" s="142"/>
      <c r="G11" s="127"/>
      <c r="H11" s="73"/>
      <c r="I11" s="72">
        <f t="shared" si="3"/>
        <v>45251</v>
      </c>
      <c r="J11" s="103">
        <f t="shared" si="4"/>
        <v>45251</v>
      </c>
      <c r="K11" s="59">
        <f>+$Q$7</f>
        <v>0.3541666666666667</v>
      </c>
      <c r="L11" s="60">
        <f>+$R$7</f>
        <v>0.75</v>
      </c>
      <c r="M11" s="60">
        <f>IF(K11="","",L11-K11)</f>
        <v>0.3958333333333333</v>
      </c>
      <c r="N11" s="189"/>
      <c r="O11" s="190"/>
    </row>
    <row r="12" spans="1:15" ht="30" customHeight="1">
      <c r="A12" s="72">
        <f t="shared" si="0"/>
        <v>45236</v>
      </c>
      <c r="B12" s="103">
        <f>A12</f>
        <v>45236</v>
      </c>
      <c r="C12" s="59">
        <f t="shared" si="1"/>
        <v>0.3541666666666667</v>
      </c>
      <c r="D12" s="60">
        <f t="shared" si="2"/>
        <v>0.75</v>
      </c>
      <c r="E12" s="60">
        <f>IF(C12="","",D12-C12)</f>
        <v>0.3958333333333333</v>
      </c>
      <c r="F12" s="191"/>
      <c r="G12" s="192"/>
      <c r="H12" s="73"/>
      <c r="I12" s="72">
        <f t="shared" si="3"/>
        <v>45252</v>
      </c>
      <c r="J12" s="103">
        <f t="shared" si="4"/>
        <v>45252</v>
      </c>
      <c r="K12" s="59">
        <f aca="true" t="shared" si="6" ref="K12:K20">+$Q$7</f>
        <v>0.3541666666666667</v>
      </c>
      <c r="L12" s="60">
        <f aca="true" t="shared" si="7" ref="L12:L20">+$R$7</f>
        <v>0.75</v>
      </c>
      <c r="M12" s="60">
        <f>IF(K12="","",L12-K12)</f>
        <v>0.3958333333333333</v>
      </c>
      <c r="N12" s="189"/>
      <c r="O12" s="190"/>
    </row>
    <row r="13" spans="1:15" ht="30" customHeight="1">
      <c r="A13" s="72">
        <f t="shared" si="0"/>
        <v>45237</v>
      </c>
      <c r="B13" s="103">
        <f>A13</f>
        <v>45237</v>
      </c>
      <c r="C13" s="59">
        <f t="shared" si="1"/>
        <v>0.3541666666666667</v>
      </c>
      <c r="D13" s="60">
        <f t="shared" si="2"/>
        <v>0.75</v>
      </c>
      <c r="E13" s="60">
        <f>IF(C13="","",D13-C13)</f>
        <v>0.3958333333333333</v>
      </c>
      <c r="F13" s="189"/>
      <c r="G13" s="190"/>
      <c r="H13" s="73"/>
      <c r="I13" s="71">
        <f t="shared" si="3"/>
        <v>45253</v>
      </c>
      <c r="J13" s="99">
        <f>I13</f>
        <v>45253</v>
      </c>
      <c r="K13" s="35"/>
      <c r="L13" s="36"/>
      <c r="M13" s="36">
        <f>IF(K13="","",L13-K13)</f>
      </c>
      <c r="N13" s="142"/>
      <c r="O13" s="127"/>
    </row>
    <row r="14" spans="1:15" ht="30" customHeight="1">
      <c r="A14" s="72">
        <f t="shared" si="0"/>
        <v>45238</v>
      </c>
      <c r="B14" s="105">
        <f t="shared" si="5"/>
        <v>45238</v>
      </c>
      <c r="C14" s="59">
        <f t="shared" si="1"/>
        <v>0.3541666666666667</v>
      </c>
      <c r="D14" s="60">
        <f t="shared" si="2"/>
        <v>0.75</v>
      </c>
      <c r="E14" s="60">
        <f>IF(C14="","",D14-C14)</f>
        <v>0.3958333333333333</v>
      </c>
      <c r="F14" s="214"/>
      <c r="G14" s="183"/>
      <c r="H14" s="77"/>
      <c r="I14" s="72">
        <f t="shared" si="3"/>
        <v>45254</v>
      </c>
      <c r="J14" s="103">
        <f>I14</f>
        <v>45254</v>
      </c>
      <c r="K14" s="59">
        <f t="shared" si="6"/>
        <v>0.3541666666666667</v>
      </c>
      <c r="L14" s="60">
        <f t="shared" si="7"/>
        <v>0.75</v>
      </c>
      <c r="M14" s="60">
        <f>IF(K14="","",L14-K14)</f>
        <v>0.3958333333333333</v>
      </c>
      <c r="N14" s="189"/>
      <c r="O14" s="190"/>
    </row>
    <row r="15" spans="1:15" ht="30" customHeight="1">
      <c r="A15" s="72">
        <f t="shared" si="0"/>
        <v>45239</v>
      </c>
      <c r="B15" s="103">
        <f>A15</f>
        <v>45239</v>
      </c>
      <c r="C15" s="59">
        <f t="shared" si="1"/>
        <v>0.3541666666666667</v>
      </c>
      <c r="D15" s="60">
        <f t="shared" si="2"/>
        <v>0.75</v>
      </c>
      <c r="E15" s="60">
        <f>IF(C15="","",D15-C15)</f>
        <v>0.3958333333333333</v>
      </c>
      <c r="F15" s="189"/>
      <c r="G15" s="190"/>
      <c r="H15" s="75"/>
      <c r="I15" s="71">
        <f t="shared" si="3"/>
        <v>45255</v>
      </c>
      <c r="J15" s="99">
        <f t="shared" si="4"/>
        <v>45255</v>
      </c>
      <c r="K15" s="35"/>
      <c r="L15" s="36"/>
      <c r="M15" s="36"/>
      <c r="N15" s="142"/>
      <c r="O15" s="127"/>
    </row>
    <row r="16" spans="1:15" ht="30" customHeight="1">
      <c r="A16" s="72">
        <f t="shared" si="0"/>
        <v>45240</v>
      </c>
      <c r="B16" s="103">
        <f>A16</f>
        <v>45240</v>
      </c>
      <c r="C16" s="59">
        <f t="shared" si="1"/>
        <v>0.3541666666666667</v>
      </c>
      <c r="D16" s="60">
        <f t="shared" si="2"/>
        <v>0.75</v>
      </c>
      <c r="E16" s="60">
        <f>IF(C16="","",D16-C16)</f>
        <v>0.3958333333333333</v>
      </c>
      <c r="F16" s="189"/>
      <c r="G16" s="190"/>
      <c r="H16" s="75"/>
      <c r="I16" s="71">
        <f t="shared" si="3"/>
        <v>45256</v>
      </c>
      <c r="J16" s="99">
        <f t="shared" si="4"/>
        <v>45256</v>
      </c>
      <c r="K16" s="35"/>
      <c r="L16" s="36"/>
      <c r="M16" s="36"/>
      <c r="N16" s="142"/>
      <c r="O16" s="127"/>
    </row>
    <row r="17" spans="1:15" ht="30" customHeight="1">
      <c r="A17" s="71">
        <f t="shared" si="0"/>
        <v>45241</v>
      </c>
      <c r="B17" s="99">
        <f t="shared" si="5"/>
        <v>45241</v>
      </c>
      <c r="C17" s="35"/>
      <c r="D17" s="36"/>
      <c r="E17" s="36"/>
      <c r="F17" s="142"/>
      <c r="G17" s="127"/>
      <c r="H17" s="75"/>
      <c r="I17" s="72">
        <f t="shared" si="3"/>
        <v>45257</v>
      </c>
      <c r="J17" s="103">
        <f t="shared" si="4"/>
        <v>45257</v>
      </c>
      <c r="K17" s="59">
        <f>+$Q$7</f>
        <v>0.3541666666666667</v>
      </c>
      <c r="L17" s="60">
        <f>+$R$7</f>
        <v>0.75</v>
      </c>
      <c r="M17" s="60">
        <f>IF(K17="","",L17-K17)</f>
        <v>0.3958333333333333</v>
      </c>
      <c r="N17" s="191"/>
      <c r="O17" s="192"/>
    </row>
    <row r="18" spans="1:15" ht="30" customHeight="1">
      <c r="A18" s="71">
        <f t="shared" si="0"/>
        <v>45242</v>
      </c>
      <c r="B18" s="99">
        <f t="shared" si="5"/>
        <v>45242</v>
      </c>
      <c r="C18" s="35"/>
      <c r="D18" s="36"/>
      <c r="E18" s="36"/>
      <c r="F18" s="142"/>
      <c r="G18" s="127"/>
      <c r="H18" s="75"/>
      <c r="I18" s="72">
        <f t="shared" si="3"/>
        <v>45258</v>
      </c>
      <c r="J18" s="103">
        <f t="shared" si="4"/>
        <v>45258</v>
      </c>
      <c r="K18" s="59">
        <f>+$Q$7</f>
        <v>0.3541666666666667</v>
      </c>
      <c r="L18" s="60">
        <f>+$R$7</f>
        <v>0.75</v>
      </c>
      <c r="M18" s="60">
        <f>IF(K18="","",L18-K18)</f>
        <v>0.3958333333333333</v>
      </c>
      <c r="N18" s="189"/>
      <c r="O18" s="190"/>
    </row>
    <row r="19" spans="1:15" ht="30" customHeight="1">
      <c r="A19" s="72">
        <f t="shared" si="0"/>
        <v>45243</v>
      </c>
      <c r="B19" s="103">
        <f>A19</f>
        <v>45243</v>
      </c>
      <c r="C19" s="59">
        <f t="shared" si="1"/>
        <v>0.3541666666666667</v>
      </c>
      <c r="D19" s="60">
        <f t="shared" si="2"/>
        <v>0.75</v>
      </c>
      <c r="E19" s="60">
        <f>IF(C19="","",D19-C19)</f>
        <v>0.3958333333333333</v>
      </c>
      <c r="F19" s="191"/>
      <c r="G19" s="192"/>
      <c r="H19" s="75"/>
      <c r="I19" s="72">
        <f t="shared" si="3"/>
        <v>45259</v>
      </c>
      <c r="J19" s="103">
        <f t="shared" si="4"/>
        <v>45259</v>
      </c>
      <c r="K19" s="59">
        <f t="shared" si="6"/>
        <v>0.3541666666666667</v>
      </c>
      <c r="L19" s="60">
        <f t="shared" si="7"/>
        <v>0.75</v>
      </c>
      <c r="M19" s="60">
        <f>IF(K19="","",L19-K19)</f>
        <v>0.3958333333333333</v>
      </c>
      <c r="N19" s="200"/>
      <c r="O19" s="192"/>
    </row>
    <row r="20" spans="1:15" ht="30" customHeight="1">
      <c r="A20" s="72">
        <f t="shared" si="0"/>
        <v>45244</v>
      </c>
      <c r="B20" s="103">
        <f>A20</f>
        <v>45244</v>
      </c>
      <c r="C20" s="59">
        <f t="shared" si="1"/>
        <v>0.3541666666666667</v>
      </c>
      <c r="D20" s="60">
        <f t="shared" si="2"/>
        <v>0.75</v>
      </c>
      <c r="E20" s="60">
        <f>IF(C20="","",D20-C20)</f>
        <v>0.3958333333333333</v>
      </c>
      <c r="F20" s="189"/>
      <c r="G20" s="190"/>
      <c r="H20" s="76"/>
      <c r="I20" s="72">
        <f t="shared" si="3"/>
        <v>45260</v>
      </c>
      <c r="J20" s="103">
        <f>I20</f>
        <v>45260</v>
      </c>
      <c r="K20" s="59">
        <f t="shared" si="6"/>
        <v>0.3541666666666667</v>
      </c>
      <c r="L20" s="60">
        <f t="shared" si="7"/>
        <v>0.75</v>
      </c>
      <c r="M20" s="60">
        <f>IF(K20="","",L20-K20)</f>
        <v>0.3958333333333333</v>
      </c>
      <c r="N20" s="189"/>
      <c r="O20" s="190"/>
    </row>
    <row r="21" spans="1:15" ht="30" customHeight="1" thickBot="1">
      <c r="A21" s="72">
        <f t="shared" si="0"/>
        <v>45245</v>
      </c>
      <c r="B21" s="103">
        <f t="shared" si="5"/>
        <v>45245</v>
      </c>
      <c r="C21" s="59">
        <f t="shared" si="1"/>
        <v>0.3541666666666667</v>
      </c>
      <c r="D21" s="60">
        <f t="shared" si="2"/>
        <v>0.75</v>
      </c>
      <c r="E21" s="60">
        <f>IF(C21="","",D21-C21)</f>
        <v>0.3958333333333333</v>
      </c>
      <c r="F21" s="189"/>
      <c r="G21" s="190"/>
      <c r="H21" s="76"/>
      <c r="I21" s="72"/>
      <c r="J21" s="103"/>
      <c r="K21" s="59"/>
      <c r="L21" s="60"/>
      <c r="M21" s="60"/>
      <c r="N21" s="189"/>
      <c r="O21" s="190"/>
    </row>
    <row r="22" spans="1:15" ht="30" customHeight="1" thickBot="1">
      <c r="A22" s="78">
        <f t="shared" si="0"/>
        <v>45246</v>
      </c>
      <c r="B22" s="107">
        <f>A22</f>
        <v>45246</v>
      </c>
      <c r="C22" s="64">
        <f t="shared" si="1"/>
        <v>0.3541666666666667</v>
      </c>
      <c r="D22" s="65">
        <f t="shared" si="2"/>
        <v>0.75</v>
      </c>
      <c r="E22" s="65">
        <f>IF(C22="","",D22-C22)</f>
        <v>0.3958333333333333</v>
      </c>
      <c r="F22" s="198"/>
      <c r="G22" s="199"/>
      <c r="H22" s="75"/>
      <c r="I22" s="171" t="s">
        <v>49</v>
      </c>
      <c r="J22" s="169"/>
      <c r="K22" s="169"/>
      <c r="L22" s="169"/>
      <c r="M22" s="81">
        <f>SUM(E7:E22,M7:M21)</f>
        <v>7.916666666666664</v>
      </c>
      <c r="N22" s="82"/>
      <c r="O22" s="83"/>
    </row>
    <row r="23" spans="1:14" ht="6" customHeight="1">
      <c r="A23" s="6"/>
      <c r="D23" s="6"/>
      <c r="E23" s="6"/>
      <c r="F23" s="20"/>
      <c r="G23" s="21"/>
      <c r="H23" s="21"/>
      <c r="I23" s="155"/>
      <c r="J23" s="155"/>
      <c r="K23" s="21"/>
      <c r="L23" s="21"/>
      <c r="M23" s="21"/>
      <c r="N23" s="21"/>
    </row>
    <row r="24" spans="1:14" ht="21.75" customHeight="1" thickBot="1">
      <c r="A24" s="6"/>
      <c r="D24" s="6"/>
      <c r="E24" s="6"/>
      <c r="F24" s="20"/>
      <c r="G24" s="21"/>
      <c r="H24" s="21"/>
      <c r="I24" s="165"/>
      <c r="J24" s="165"/>
      <c r="K24" s="165"/>
      <c r="L24" s="165"/>
      <c r="M24" s="21"/>
      <c r="N24" s="21"/>
    </row>
    <row r="25" spans="1:14" ht="22.5" customHeight="1" thickBot="1">
      <c r="A25" s="6"/>
      <c r="D25" s="6"/>
      <c r="E25" s="6"/>
      <c r="F25" s="20"/>
      <c r="G25" s="21"/>
      <c r="H25" s="21"/>
      <c r="I25" s="168" t="s">
        <v>46</v>
      </c>
      <c r="J25" s="169"/>
      <c r="K25" s="169"/>
      <c r="L25" s="170"/>
      <c r="M25" s="52" t="str">
        <f>IF(M22&gt;Sheet1!A2*Sheet1!C9+Sheet1!A5,"Required","Not required")</f>
        <v>Not required</v>
      </c>
      <c r="N25" s="21"/>
    </row>
    <row r="26" spans="1:14" ht="22.5" customHeight="1">
      <c r="A26" s="6"/>
      <c r="D26" s="6"/>
      <c r="E26" s="6"/>
      <c r="F26" s="20"/>
      <c r="G26" s="21"/>
      <c r="H26" s="21"/>
      <c r="I26" s="51"/>
      <c r="J26" s="51"/>
      <c r="K26" s="51"/>
      <c r="L26" s="51"/>
      <c r="M26" s="55"/>
      <c r="N26" s="21"/>
    </row>
    <row r="27" spans="1:16" s="22" customFormat="1" ht="38.25" customHeight="1">
      <c r="A27" s="166" t="s">
        <v>47</v>
      </c>
      <c r="B27" s="166"/>
      <c r="C27" s="166"/>
      <c r="D27" s="166"/>
      <c r="E27" s="166"/>
      <c r="F27" s="166"/>
      <c r="G27" s="166"/>
      <c r="H27" s="166"/>
      <c r="I27" s="166"/>
      <c r="J27" s="166"/>
      <c r="K27" s="166"/>
      <c r="L27" s="166"/>
      <c r="M27" s="166"/>
      <c r="N27" s="166"/>
      <c r="O27" s="166"/>
      <c r="P27" s="26"/>
    </row>
    <row r="28" spans="1:16" s="22" customFormat="1" ht="29.25" customHeight="1">
      <c r="A28" s="158" t="s">
        <v>48</v>
      </c>
      <c r="B28" s="158"/>
      <c r="C28" s="158"/>
      <c r="D28" s="158"/>
      <c r="E28" s="158"/>
      <c r="F28" s="158"/>
      <c r="G28" s="158"/>
      <c r="H28" s="158"/>
      <c r="I28" s="158"/>
      <c r="J28" s="158"/>
      <c r="K28" s="158"/>
      <c r="L28" s="158"/>
      <c r="M28" s="158"/>
      <c r="N28" s="158"/>
      <c r="O28" s="158"/>
      <c r="P28" s="26"/>
    </row>
    <row r="29" spans="1:16" s="22" customFormat="1" ht="22.5" customHeight="1">
      <c r="A29" s="158" t="s">
        <v>50</v>
      </c>
      <c r="B29" s="159"/>
      <c r="C29" s="159"/>
      <c r="D29" s="159"/>
      <c r="E29" s="159"/>
      <c r="F29" s="159"/>
      <c r="G29" s="159"/>
      <c r="H29" s="159"/>
      <c r="I29" s="159"/>
      <c r="J29" s="159"/>
      <c r="K29" s="159"/>
      <c r="L29" s="159"/>
      <c r="M29" s="159"/>
      <c r="N29" s="159"/>
      <c r="O29" s="159"/>
      <c r="P29" s="25"/>
    </row>
    <row r="30" spans="1:16" s="22" customFormat="1" ht="29.25" customHeight="1">
      <c r="A30" s="166" t="s">
        <v>51</v>
      </c>
      <c r="B30" s="167"/>
      <c r="C30" s="167"/>
      <c r="D30" s="167"/>
      <c r="E30" s="167"/>
      <c r="F30" s="167"/>
      <c r="G30" s="167"/>
      <c r="H30" s="167"/>
      <c r="I30" s="167"/>
      <c r="J30" s="167"/>
      <c r="K30" s="167"/>
      <c r="L30" s="167"/>
      <c r="M30" s="167"/>
      <c r="N30" s="167"/>
      <c r="O30" s="167"/>
      <c r="P30" s="23"/>
    </row>
    <row r="31" spans="1:16" s="56" customFormat="1" ht="44.25" customHeight="1">
      <c r="A31" s="158" t="s">
        <v>52</v>
      </c>
      <c r="B31" s="158"/>
      <c r="C31" s="158"/>
      <c r="D31" s="158"/>
      <c r="E31" s="158"/>
      <c r="F31" s="158"/>
      <c r="G31" s="158"/>
      <c r="H31" s="158"/>
      <c r="I31" s="158"/>
      <c r="J31" s="158"/>
      <c r="K31" s="158"/>
      <c r="L31" s="158"/>
      <c r="M31" s="158"/>
      <c r="N31" s="158"/>
      <c r="O31" s="158"/>
      <c r="P31" s="57"/>
    </row>
    <row r="32" spans="1:16" s="22" customFormat="1" ht="22.5" customHeight="1">
      <c r="A32" s="166" t="s">
        <v>53</v>
      </c>
      <c r="B32" s="167"/>
      <c r="C32" s="167"/>
      <c r="D32" s="167"/>
      <c r="E32" s="167"/>
      <c r="F32" s="167"/>
      <c r="G32" s="167"/>
      <c r="H32" s="167"/>
      <c r="I32" s="167"/>
      <c r="J32" s="167"/>
      <c r="K32" s="167"/>
      <c r="L32" s="167"/>
      <c r="M32" s="167"/>
      <c r="N32" s="167"/>
      <c r="O32" s="167"/>
      <c r="P32" s="23"/>
    </row>
    <row r="33" spans="1:16" s="22" customFormat="1" ht="29.25" customHeight="1">
      <c r="A33" s="158" t="s">
        <v>54</v>
      </c>
      <c r="B33" s="167"/>
      <c r="C33" s="167"/>
      <c r="D33" s="167"/>
      <c r="E33" s="167"/>
      <c r="F33" s="167"/>
      <c r="G33" s="167"/>
      <c r="H33" s="167"/>
      <c r="I33" s="167"/>
      <c r="J33" s="167"/>
      <c r="K33" s="167"/>
      <c r="L33" s="167"/>
      <c r="M33" s="167"/>
      <c r="N33" s="167"/>
      <c r="O33" s="167"/>
      <c r="P33" s="23"/>
    </row>
  </sheetData>
  <sheetProtection/>
  <mergeCells count="58">
    <mergeCell ref="A1:O1"/>
    <mergeCell ref="A2:B2"/>
    <mergeCell ref="D2:G2"/>
    <mergeCell ref="K2:O2"/>
    <mergeCell ref="A3:B3"/>
    <mergeCell ref="M3:O3"/>
    <mergeCell ref="A5:A6"/>
    <mergeCell ref="B5:B6"/>
    <mergeCell ref="C5:D5"/>
    <mergeCell ref="E5:E6"/>
    <mergeCell ref="F5:G6"/>
    <mergeCell ref="I5:I6"/>
    <mergeCell ref="J5:J6"/>
    <mergeCell ref="K5:L5"/>
    <mergeCell ref="M5:M6"/>
    <mergeCell ref="N5:O6"/>
    <mergeCell ref="F7:G7"/>
    <mergeCell ref="N7:O7"/>
    <mergeCell ref="F8:G8"/>
    <mergeCell ref="N8:O8"/>
    <mergeCell ref="F9:G9"/>
    <mergeCell ref="N9:O9"/>
    <mergeCell ref="F10:G10"/>
    <mergeCell ref="N10:O10"/>
    <mergeCell ref="F11:G11"/>
    <mergeCell ref="N11:O11"/>
    <mergeCell ref="F12:G12"/>
    <mergeCell ref="N12:O12"/>
    <mergeCell ref="F13:G13"/>
    <mergeCell ref="N13:O13"/>
    <mergeCell ref="F14:G14"/>
    <mergeCell ref="N14:O14"/>
    <mergeCell ref="F15:G15"/>
    <mergeCell ref="N15:O15"/>
    <mergeCell ref="F16:G16"/>
    <mergeCell ref="N16:O16"/>
    <mergeCell ref="F17:G17"/>
    <mergeCell ref="N17:O17"/>
    <mergeCell ref="F18:G18"/>
    <mergeCell ref="N18:O18"/>
    <mergeCell ref="F19:G19"/>
    <mergeCell ref="N19:O19"/>
    <mergeCell ref="F20:G20"/>
    <mergeCell ref="N20:O20"/>
    <mergeCell ref="F21:G21"/>
    <mergeCell ref="N21:O21"/>
    <mergeCell ref="F22:G22"/>
    <mergeCell ref="I22:L22"/>
    <mergeCell ref="A30:O30"/>
    <mergeCell ref="A31:O31"/>
    <mergeCell ref="A32:O32"/>
    <mergeCell ref="A33:O33"/>
    <mergeCell ref="I23:J23"/>
    <mergeCell ref="I24:L24"/>
    <mergeCell ref="I25:L25"/>
    <mergeCell ref="A27:O27"/>
    <mergeCell ref="A28:O28"/>
    <mergeCell ref="A29:O29"/>
  </mergeCells>
  <printOptions horizontalCentered="1" verticalCentered="1"/>
  <pageMargins left="0.7874015748031497" right="0.3937007874015748" top="0.31496062992125984" bottom="0.31496062992125984" header="0.5905511811023623" footer="0.1968503937007874"/>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東北大学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総務課職員福利係</dc:creator>
  <cp:keywords/>
  <dc:description/>
  <cp:lastModifiedBy>鎌田　悟史</cp:lastModifiedBy>
  <cp:lastPrinted>2021-10-01T02:25:45Z</cp:lastPrinted>
  <dcterms:created xsi:type="dcterms:W3CDTF">2009-10-30T06:43:57Z</dcterms:created>
  <dcterms:modified xsi:type="dcterms:W3CDTF">2023-03-27T04:55:39Z</dcterms:modified>
  <cp:category/>
  <cp:version/>
  <cp:contentType/>
  <cp:contentStatus/>
</cp:coreProperties>
</file>