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dz87914601\Downloads\"/>
    </mc:Choice>
  </mc:AlternateContent>
  <xr:revisionPtr revIDLastSave="0" documentId="13_ncr:1_{DAFCD72C-5866-4488-8082-010F338F3B19}" xr6:coauthVersionLast="47" xr6:coauthVersionMax="47" xr10:uidLastSave="{00000000-0000-0000-0000-000000000000}"/>
  <bookViews>
    <workbookView xWindow="-120" yWindow="-120" windowWidth="29040" windowHeight="15720" tabRatio="887" firstSheet="1" activeTab="2" xr2:uid="{00000000-000D-0000-FFFF-FFFF00000000}"/>
  </bookViews>
  <sheets>
    <sheet name="記入例" sheetId="1" state="hidden" r:id="rId1"/>
    <sheet name="Ex" sheetId="17" r:id="rId2"/>
    <sheet name="2026.4" sheetId="4" r:id="rId3"/>
    <sheet name="2026.5" sheetId="20" r:id="rId4"/>
    <sheet name="2026.6" sheetId="21" r:id="rId5"/>
    <sheet name="2026.7" sheetId="22" r:id="rId6"/>
    <sheet name="2026.8" sheetId="23" r:id="rId7"/>
    <sheet name="2026.9" sheetId="24" r:id="rId8"/>
    <sheet name="2026.10" sheetId="25" r:id="rId9"/>
    <sheet name="2026.11" sheetId="26" r:id="rId10"/>
    <sheet name="2026.12" sheetId="27" r:id="rId11"/>
    <sheet name="2027.1" sheetId="28" r:id="rId12"/>
    <sheet name="2027.2" sheetId="29" r:id="rId13"/>
    <sheet name="2027.3" sheetId="30" r:id="rId14"/>
    <sheet name="Sheet1" sheetId="2" state="hidden" r:id="rId15"/>
  </sheets>
  <definedNames>
    <definedName name="_xlnm.Print_Area" localSheetId="8">'2026.10'!$A$1:$Q$34</definedName>
    <definedName name="_xlnm.Print_Area" localSheetId="9">'2026.11'!$A$1:$Q$34</definedName>
    <definedName name="_xlnm.Print_Area" localSheetId="10">'2026.12'!$A$1:$Q$34</definedName>
    <definedName name="_xlnm.Print_Area" localSheetId="2">'2026.4'!$A$1:$Q$34</definedName>
    <definedName name="_xlnm.Print_Area" localSheetId="3">'2026.5'!$A$1:$Q$34</definedName>
    <definedName name="_xlnm.Print_Area" localSheetId="4">'2026.6'!$A$1:$Q$34</definedName>
    <definedName name="_xlnm.Print_Area" localSheetId="5">'2026.7'!$A$1:$Q$34</definedName>
    <definedName name="_xlnm.Print_Area" localSheetId="6">'2026.8'!$A$1:$Q$34</definedName>
    <definedName name="_xlnm.Print_Area" localSheetId="7">'2026.9'!$A$1:$Q$34</definedName>
    <definedName name="_xlnm.Print_Area" localSheetId="11">'2027.1'!$A$1:$Q$34</definedName>
    <definedName name="_xlnm.Print_Area" localSheetId="12">'2027.2'!$A$1:$Q$34</definedName>
    <definedName name="_xlnm.Print_Area" localSheetId="13">'2027.3'!$A$1:$Q$34</definedName>
    <definedName name="_xlnm.Print_Area" localSheetId="1">Ex!$A$1:$Q$34</definedName>
    <definedName name="_xlnm.Print_Area" localSheetId="0">記入例!$A$1:$O$33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30" l="1"/>
  <c r="M21" i="30"/>
  <c r="N20" i="30"/>
  <c r="M20" i="30"/>
  <c r="N19" i="30"/>
  <c r="M19" i="30"/>
  <c r="N16" i="30"/>
  <c r="M16" i="30"/>
  <c r="N15" i="30"/>
  <c r="M15" i="30"/>
  <c r="N14" i="30"/>
  <c r="M14" i="30"/>
  <c r="N13" i="30"/>
  <c r="M13" i="30"/>
  <c r="N9" i="30"/>
  <c r="M9" i="30"/>
  <c r="N8" i="30"/>
  <c r="M8" i="30"/>
  <c r="N7" i="30"/>
  <c r="M7" i="30"/>
  <c r="E22" i="30"/>
  <c r="D22" i="30"/>
  <c r="E21" i="30"/>
  <c r="D21" i="30"/>
  <c r="E18" i="30"/>
  <c r="D18" i="30"/>
  <c r="E17" i="30"/>
  <c r="D17" i="30"/>
  <c r="E16" i="30"/>
  <c r="D16" i="30"/>
  <c r="E15" i="30"/>
  <c r="D15" i="30"/>
  <c r="E14" i="30"/>
  <c r="D14" i="30"/>
  <c r="E11" i="30"/>
  <c r="D11" i="30"/>
  <c r="E10" i="30"/>
  <c r="D10" i="30"/>
  <c r="E9" i="30"/>
  <c r="D9" i="30"/>
  <c r="E8" i="30"/>
  <c r="D8" i="30"/>
  <c r="E7" i="30"/>
  <c r="D7" i="30"/>
  <c r="N16" i="29"/>
  <c r="M16" i="29"/>
  <c r="N15" i="29"/>
  <c r="M15" i="29"/>
  <c r="N14" i="29"/>
  <c r="M14" i="29"/>
  <c r="N12" i="29"/>
  <c r="M12" i="29"/>
  <c r="N9" i="29"/>
  <c r="M9" i="29"/>
  <c r="N8" i="29"/>
  <c r="M8" i="29"/>
  <c r="N7" i="29"/>
  <c r="M7" i="29"/>
  <c r="E22" i="29"/>
  <c r="D22" i="29"/>
  <c r="E21" i="29"/>
  <c r="D21" i="29"/>
  <c r="E18" i="29"/>
  <c r="D18" i="29"/>
  <c r="E16" i="29"/>
  <c r="D16" i="29"/>
  <c r="E15" i="29"/>
  <c r="D15" i="29"/>
  <c r="E14" i="29"/>
  <c r="D14" i="29"/>
  <c r="E11" i="29"/>
  <c r="D11" i="29"/>
  <c r="E10" i="29"/>
  <c r="D10" i="29"/>
  <c r="E9" i="29"/>
  <c r="D9" i="29"/>
  <c r="E8" i="29"/>
  <c r="D8" i="29"/>
  <c r="E7" i="29"/>
  <c r="D7" i="29"/>
  <c r="N19" i="28"/>
  <c r="M19" i="28"/>
  <c r="N18" i="28"/>
  <c r="M18" i="28"/>
  <c r="N17" i="28"/>
  <c r="M17" i="28"/>
  <c r="N16" i="28"/>
  <c r="M16" i="28"/>
  <c r="N15" i="28"/>
  <c r="M15" i="28"/>
  <c r="N12" i="28"/>
  <c r="M12" i="28"/>
  <c r="N11" i="28"/>
  <c r="M11" i="28"/>
  <c r="N10" i="28"/>
  <c r="M10" i="28"/>
  <c r="N9" i="28"/>
  <c r="M9" i="28"/>
  <c r="N8" i="28"/>
  <c r="M8" i="28"/>
  <c r="E21" i="28"/>
  <c r="D21" i="28"/>
  <c r="E20" i="28"/>
  <c r="D20" i="28"/>
  <c r="E19" i="28"/>
  <c r="D19" i="28"/>
  <c r="E18" i="28"/>
  <c r="D18" i="28"/>
  <c r="E14" i="28"/>
  <c r="D14" i="28"/>
  <c r="E13" i="28"/>
  <c r="D13" i="28"/>
  <c r="E12" i="28"/>
  <c r="D12" i="28"/>
  <c r="E11" i="28"/>
  <c r="D11" i="28"/>
  <c r="E10" i="28"/>
  <c r="D10" i="28"/>
  <c r="N15" i="27"/>
  <c r="M15" i="27"/>
  <c r="N14" i="27"/>
  <c r="M14" i="27"/>
  <c r="N13" i="27"/>
  <c r="M13" i="27"/>
  <c r="N12" i="27"/>
  <c r="M12" i="27"/>
  <c r="N11" i="27"/>
  <c r="M11" i="27"/>
  <c r="N8" i="27"/>
  <c r="M8" i="27"/>
  <c r="N7" i="27"/>
  <c r="M7" i="27"/>
  <c r="E22" i="27"/>
  <c r="D22" i="27"/>
  <c r="E21" i="27"/>
  <c r="D21" i="27"/>
  <c r="E20" i="27"/>
  <c r="D20" i="27"/>
  <c r="E17" i="27"/>
  <c r="D17" i="27"/>
  <c r="E16" i="27"/>
  <c r="D16" i="27"/>
  <c r="E15" i="27"/>
  <c r="D15" i="27"/>
  <c r="E14" i="27"/>
  <c r="D14" i="27"/>
  <c r="E13" i="27"/>
  <c r="D13" i="27"/>
  <c r="E10" i="27"/>
  <c r="D10" i="27"/>
  <c r="E9" i="27"/>
  <c r="D9" i="27"/>
  <c r="E8" i="27"/>
  <c r="D8" i="27"/>
  <c r="E7" i="27"/>
  <c r="D7" i="27"/>
  <c r="N20" i="26"/>
  <c r="M20" i="26"/>
  <c r="N17" i="26"/>
  <c r="M17" i="26"/>
  <c r="N16" i="26"/>
  <c r="M16" i="26"/>
  <c r="N15" i="26"/>
  <c r="M15" i="26"/>
  <c r="N14" i="26"/>
  <c r="M14" i="26"/>
  <c r="N10" i="26"/>
  <c r="M10" i="26"/>
  <c r="N9" i="26"/>
  <c r="M9" i="26"/>
  <c r="N8" i="26"/>
  <c r="M8" i="26"/>
  <c r="N7" i="26"/>
  <c r="M7" i="26"/>
  <c r="E22" i="26"/>
  <c r="D22" i="26"/>
  <c r="E19" i="26"/>
  <c r="D19" i="26"/>
  <c r="E18" i="26"/>
  <c r="D18" i="26"/>
  <c r="E17" i="26"/>
  <c r="D17" i="26"/>
  <c r="E16" i="26"/>
  <c r="D16" i="26"/>
  <c r="E15" i="26"/>
  <c r="D15" i="26"/>
  <c r="E12" i="26"/>
  <c r="D12" i="26"/>
  <c r="E11" i="26"/>
  <c r="D11" i="26"/>
  <c r="E10" i="26"/>
  <c r="D10" i="26"/>
  <c r="E8" i="26"/>
  <c r="D8" i="26"/>
  <c r="N20" i="25"/>
  <c r="M20" i="25"/>
  <c r="N19" i="25"/>
  <c r="M19" i="25"/>
  <c r="N18" i="25"/>
  <c r="M18" i="25"/>
  <c r="N17" i="25"/>
  <c r="M17" i="25"/>
  <c r="N16" i="25"/>
  <c r="M16" i="25"/>
  <c r="N13" i="25"/>
  <c r="M13" i="25"/>
  <c r="N12" i="25"/>
  <c r="M12" i="25"/>
  <c r="N11" i="25"/>
  <c r="M11" i="25"/>
  <c r="N10" i="25"/>
  <c r="M10" i="25"/>
  <c r="N9" i="25"/>
  <c r="M9" i="25"/>
  <c r="E22" i="25"/>
  <c r="D22" i="25"/>
  <c r="E21" i="25"/>
  <c r="D21" i="25"/>
  <c r="E20" i="25"/>
  <c r="D20" i="25"/>
  <c r="E19" i="25"/>
  <c r="D19" i="25"/>
  <c r="E15" i="25"/>
  <c r="D15" i="25"/>
  <c r="E14" i="25"/>
  <c r="D14" i="25"/>
  <c r="E13" i="25"/>
  <c r="D13" i="25"/>
  <c r="E12" i="25"/>
  <c r="D12" i="25"/>
  <c r="E11" i="25"/>
  <c r="D11" i="25"/>
  <c r="E8" i="25"/>
  <c r="D8" i="25"/>
  <c r="E7" i="25"/>
  <c r="D7" i="25"/>
  <c r="N20" i="24"/>
  <c r="M20" i="24"/>
  <c r="N19" i="24"/>
  <c r="M19" i="24"/>
  <c r="N18" i="24"/>
  <c r="M18" i="24"/>
  <c r="N15" i="24"/>
  <c r="M15" i="24"/>
  <c r="N14" i="24"/>
  <c r="M14" i="24"/>
  <c r="N8" i="24"/>
  <c r="M8" i="24"/>
  <c r="N7" i="24"/>
  <c r="M7" i="24"/>
  <c r="E22" i="24"/>
  <c r="D22" i="24"/>
  <c r="E21" i="24"/>
  <c r="D21" i="24"/>
  <c r="E20" i="24"/>
  <c r="D20" i="24"/>
  <c r="E17" i="24"/>
  <c r="D17" i="24"/>
  <c r="E16" i="24"/>
  <c r="D16" i="24"/>
  <c r="E15" i="24"/>
  <c r="D15" i="24"/>
  <c r="E14" i="24"/>
  <c r="D14" i="24"/>
  <c r="E13" i="24"/>
  <c r="D13" i="24"/>
  <c r="E10" i="24"/>
  <c r="D10" i="24"/>
  <c r="E9" i="24"/>
  <c r="D9" i="24"/>
  <c r="E8" i="24"/>
  <c r="D8" i="24"/>
  <c r="E7" i="24"/>
  <c r="D7" i="24"/>
  <c r="N21" i="23"/>
  <c r="M21" i="23"/>
  <c r="N14" i="23"/>
  <c r="M14" i="23"/>
  <c r="N18" i="23"/>
  <c r="M18" i="23"/>
  <c r="N17" i="23"/>
  <c r="M17" i="23"/>
  <c r="N16" i="23"/>
  <c r="M16" i="23"/>
  <c r="N15" i="23"/>
  <c r="M15" i="23"/>
  <c r="N11" i="23"/>
  <c r="M11" i="23"/>
  <c r="N10" i="23"/>
  <c r="M10" i="23"/>
  <c r="N9" i="23"/>
  <c r="M9" i="23"/>
  <c r="N8" i="23"/>
  <c r="M8" i="23"/>
  <c r="N7" i="23"/>
  <c r="M7" i="23"/>
  <c r="E13" i="23"/>
  <c r="D13" i="23"/>
  <c r="E12" i="23"/>
  <c r="D12" i="23"/>
  <c r="E11" i="23"/>
  <c r="D11" i="23"/>
  <c r="E10" i="23"/>
  <c r="D10" i="23"/>
  <c r="E9" i="23"/>
  <c r="D9" i="23"/>
  <c r="N21" i="22"/>
  <c r="M21" i="22"/>
  <c r="N20" i="22"/>
  <c r="M20" i="22"/>
  <c r="N19" i="22"/>
  <c r="M19" i="22"/>
  <c r="N18" i="22"/>
  <c r="M18" i="22"/>
  <c r="N17" i="22"/>
  <c r="M17" i="22"/>
  <c r="N14" i="22"/>
  <c r="M14" i="22"/>
  <c r="N13" i="22"/>
  <c r="M13" i="22"/>
  <c r="N12" i="22"/>
  <c r="M12" i="22"/>
  <c r="N11" i="22"/>
  <c r="M11" i="22"/>
  <c r="N7" i="22"/>
  <c r="M7" i="22"/>
  <c r="E22" i="22"/>
  <c r="D22" i="22"/>
  <c r="E21" i="22"/>
  <c r="D21" i="22"/>
  <c r="E20" i="22"/>
  <c r="D20" i="22"/>
  <c r="E19" i="22"/>
  <c r="D19" i="22"/>
  <c r="E16" i="22"/>
  <c r="D16" i="22"/>
  <c r="E15" i="22"/>
  <c r="D15" i="22"/>
  <c r="E14" i="22"/>
  <c r="D14" i="22"/>
  <c r="E13" i="22"/>
  <c r="D13" i="22"/>
  <c r="E12" i="22"/>
  <c r="D12" i="22"/>
  <c r="E9" i="22"/>
  <c r="D9" i="22"/>
  <c r="E8" i="22"/>
  <c r="D8" i="22"/>
  <c r="E7" i="22"/>
  <c r="D7" i="22"/>
  <c r="N20" i="21"/>
  <c r="M20" i="21"/>
  <c r="N19" i="21"/>
  <c r="M19" i="21"/>
  <c r="N16" i="21"/>
  <c r="M16" i="21"/>
  <c r="N15" i="21"/>
  <c r="M15" i="21"/>
  <c r="N14" i="21"/>
  <c r="M14" i="21"/>
  <c r="N13" i="21"/>
  <c r="M13" i="21"/>
  <c r="N12" i="21"/>
  <c r="M12" i="21"/>
  <c r="N9" i="21"/>
  <c r="M9" i="21"/>
  <c r="N8" i="21"/>
  <c r="M8" i="21"/>
  <c r="N7" i="21"/>
  <c r="M7" i="21"/>
  <c r="E22" i="21"/>
  <c r="D22" i="21"/>
  <c r="E21" i="21"/>
  <c r="D21" i="21"/>
  <c r="E18" i="21"/>
  <c r="D18" i="21"/>
  <c r="E17" i="21"/>
  <c r="D17" i="21"/>
  <c r="E16" i="21"/>
  <c r="D16" i="21"/>
  <c r="E15" i="21"/>
  <c r="D15" i="21"/>
  <c r="E14" i="21"/>
  <c r="D14" i="21"/>
  <c r="E11" i="21"/>
  <c r="D11" i="21"/>
  <c r="E10" i="21"/>
  <c r="D10" i="21"/>
  <c r="E9" i="21"/>
  <c r="D9" i="21"/>
  <c r="E8" i="21"/>
  <c r="D8" i="21"/>
  <c r="E7" i="21"/>
  <c r="D7" i="21"/>
  <c r="N19" i="20"/>
  <c r="M19" i="20"/>
  <c r="N18" i="20"/>
  <c r="M18" i="20"/>
  <c r="N17" i="20"/>
  <c r="M17" i="20"/>
  <c r="N16" i="20"/>
  <c r="M16" i="20"/>
  <c r="N15" i="20"/>
  <c r="M15" i="20"/>
  <c r="N12" i="20"/>
  <c r="M12" i="20"/>
  <c r="N11" i="20"/>
  <c r="M11" i="20"/>
  <c r="N10" i="20"/>
  <c r="M10" i="20"/>
  <c r="N9" i="20"/>
  <c r="M9" i="20"/>
  <c r="N8" i="20"/>
  <c r="M8" i="20"/>
  <c r="E21" i="20"/>
  <c r="D21" i="20"/>
  <c r="E20" i="20"/>
  <c r="D20" i="20"/>
  <c r="E19" i="20"/>
  <c r="D19" i="20"/>
  <c r="E18" i="20"/>
  <c r="D18" i="20"/>
  <c r="E17" i="20"/>
  <c r="D17" i="20"/>
  <c r="E14" i="20"/>
  <c r="D14" i="20"/>
  <c r="E13" i="20"/>
  <c r="D13" i="20"/>
  <c r="E7" i="20"/>
  <c r="D7" i="20"/>
  <c r="N20" i="4"/>
  <c r="M20" i="4"/>
  <c r="N18" i="4"/>
  <c r="M18" i="4"/>
  <c r="N17" i="4"/>
  <c r="M17" i="4"/>
  <c r="N14" i="4"/>
  <c r="M14" i="4"/>
  <c r="N13" i="4"/>
  <c r="M13" i="4"/>
  <c r="N12" i="4"/>
  <c r="M12" i="4"/>
  <c r="N11" i="4"/>
  <c r="M11" i="4"/>
  <c r="N10" i="4"/>
  <c r="M10" i="4"/>
  <c r="N7" i="4"/>
  <c r="M7" i="4"/>
  <c r="E22" i="4"/>
  <c r="D22" i="4"/>
  <c r="E21" i="4"/>
  <c r="D21" i="4"/>
  <c r="E20" i="4"/>
  <c r="D20" i="4"/>
  <c r="E19" i="4"/>
  <c r="D19" i="4"/>
  <c r="E16" i="4"/>
  <c r="D16" i="4"/>
  <c r="E15" i="4"/>
  <c r="D15" i="4"/>
  <c r="E14" i="4"/>
  <c r="D14" i="4"/>
  <c r="E13" i="4"/>
  <c r="D13" i="4"/>
  <c r="E12" i="4"/>
  <c r="D12" i="4"/>
  <c r="E9" i="4"/>
  <c r="D9" i="4"/>
  <c r="E8" i="4"/>
  <c r="D8" i="4"/>
  <c r="E7" i="4"/>
  <c r="D7" i="4"/>
  <c r="F20" i="17" l="1"/>
  <c r="F21" i="17"/>
  <c r="F13" i="17"/>
  <c r="F12" i="17"/>
  <c r="O21" i="17" l="1"/>
  <c r="O20" i="17"/>
  <c r="O19" i="17"/>
  <c r="O18" i="17"/>
  <c r="O17" i="17"/>
  <c r="O16" i="17"/>
  <c r="O15" i="17"/>
  <c r="O14" i="17"/>
  <c r="O13" i="17"/>
  <c r="O12" i="17"/>
  <c r="O11" i="17"/>
  <c r="O10" i="17"/>
  <c r="O9" i="17"/>
  <c r="O8" i="17"/>
  <c r="O7" i="17"/>
  <c r="F22" i="17"/>
  <c r="F19" i="17"/>
  <c r="F18" i="17"/>
  <c r="F17" i="17"/>
  <c r="F16" i="17"/>
  <c r="F15" i="17"/>
  <c r="F14" i="17"/>
  <c r="F9" i="17"/>
  <c r="F8" i="17"/>
  <c r="F7" i="17"/>
  <c r="K21" i="25" l="1"/>
  <c r="K21" i="27"/>
  <c r="K21" i="28"/>
  <c r="K21" i="30"/>
  <c r="F22" i="30"/>
  <c r="B22" i="30"/>
  <c r="O21" i="30"/>
  <c r="F21" i="30"/>
  <c r="B21" i="30"/>
  <c r="O20" i="30"/>
  <c r="K20" i="30"/>
  <c r="F20" i="30"/>
  <c r="B20" i="30"/>
  <c r="O19" i="30"/>
  <c r="K19" i="30"/>
  <c r="F19" i="30"/>
  <c r="B19" i="30"/>
  <c r="O18" i="30"/>
  <c r="K18" i="30"/>
  <c r="F18" i="30"/>
  <c r="B18" i="30"/>
  <c r="O17" i="30"/>
  <c r="K17" i="30"/>
  <c r="F17" i="30"/>
  <c r="B17" i="30"/>
  <c r="O16" i="30"/>
  <c r="K16" i="30"/>
  <c r="F16" i="30"/>
  <c r="B16" i="30"/>
  <c r="O15" i="30"/>
  <c r="K15" i="30"/>
  <c r="F15" i="30"/>
  <c r="B15" i="30"/>
  <c r="O14" i="30"/>
  <c r="K14" i="30"/>
  <c r="F14" i="30"/>
  <c r="B14" i="30"/>
  <c r="O13" i="30"/>
  <c r="K13" i="30"/>
  <c r="F13" i="30"/>
  <c r="B13" i="30"/>
  <c r="O12" i="30"/>
  <c r="K12" i="30"/>
  <c r="F12" i="30"/>
  <c r="B12" i="30"/>
  <c r="O11" i="30"/>
  <c r="K11" i="30"/>
  <c r="F11" i="30"/>
  <c r="B11" i="30"/>
  <c r="O10" i="30"/>
  <c r="K10" i="30"/>
  <c r="F10" i="30"/>
  <c r="B10" i="30"/>
  <c r="O9" i="30"/>
  <c r="K9" i="30"/>
  <c r="F9" i="30"/>
  <c r="B9" i="30"/>
  <c r="O8" i="30"/>
  <c r="K8" i="30"/>
  <c r="F8" i="30"/>
  <c r="B8" i="30"/>
  <c r="O7" i="30"/>
  <c r="K7" i="30"/>
  <c r="F7" i="30"/>
  <c r="O22" i="30" s="1"/>
  <c r="B7" i="30"/>
  <c r="F22" i="29"/>
  <c r="B22" i="29"/>
  <c r="O21" i="29"/>
  <c r="F21" i="29"/>
  <c r="B21" i="29"/>
  <c r="O20" i="29"/>
  <c r="F20" i="29"/>
  <c r="B20" i="29"/>
  <c r="O19" i="29"/>
  <c r="F19" i="29"/>
  <c r="B19" i="29"/>
  <c r="O18" i="29"/>
  <c r="K18" i="29"/>
  <c r="F18" i="29"/>
  <c r="B18" i="29"/>
  <c r="O17" i="29"/>
  <c r="K17" i="29"/>
  <c r="F17" i="29"/>
  <c r="B17" i="29"/>
  <c r="O16" i="29"/>
  <c r="K16" i="29"/>
  <c r="F16" i="29"/>
  <c r="B16" i="29"/>
  <c r="O15" i="29"/>
  <c r="K15" i="29"/>
  <c r="F15" i="29"/>
  <c r="B15" i="29"/>
  <c r="O14" i="29"/>
  <c r="K14" i="29"/>
  <c r="F14" i="29"/>
  <c r="B14" i="29"/>
  <c r="O13" i="29"/>
  <c r="K13" i="29"/>
  <c r="F13" i="29"/>
  <c r="B13" i="29"/>
  <c r="O12" i="29"/>
  <c r="K12" i="29"/>
  <c r="F12" i="29"/>
  <c r="B12" i="29"/>
  <c r="O11" i="29"/>
  <c r="K11" i="29"/>
  <c r="F11" i="29"/>
  <c r="B11" i="29"/>
  <c r="O10" i="29"/>
  <c r="K10" i="29"/>
  <c r="F10" i="29"/>
  <c r="B10" i="29"/>
  <c r="O9" i="29"/>
  <c r="K9" i="29"/>
  <c r="F9" i="29"/>
  <c r="B9" i="29"/>
  <c r="O8" i="29"/>
  <c r="K8" i="29"/>
  <c r="F8" i="29"/>
  <c r="B8" i="29"/>
  <c r="O7" i="29"/>
  <c r="K7" i="29"/>
  <c r="F7" i="29"/>
  <c r="B7" i="29"/>
  <c r="F22" i="28"/>
  <c r="B22" i="28"/>
  <c r="O21" i="28"/>
  <c r="F21" i="28"/>
  <c r="B21" i="28"/>
  <c r="O20" i="28"/>
  <c r="K20" i="28"/>
  <c r="F20" i="28"/>
  <c r="B20" i="28"/>
  <c r="O19" i="28"/>
  <c r="K19" i="28"/>
  <c r="F19" i="28"/>
  <c r="B19" i="28"/>
  <c r="O18" i="28"/>
  <c r="K18" i="28"/>
  <c r="F18" i="28"/>
  <c r="B18" i="28"/>
  <c r="O17" i="28"/>
  <c r="K17" i="28"/>
  <c r="F17" i="28"/>
  <c r="B17" i="28"/>
  <c r="O16" i="28"/>
  <c r="K16" i="28"/>
  <c r="F16" i="28"/>
  <c r="B16" i="28"/>
  <c r="O15" i="28"/>
  <c r="K15" i="28"/>
  <c r="F15" i="28"/>
  <c r="B15" i="28"/>
  <c r="O14" i="28"/>
  <c r="K14" i="28"/>
  <c r="F14" i="28"/>
  <c r="B14" i="28"/>
  <c r="O13" i="28"/>
  <c r="K13" i="28"/>
  <c r="F13" i="28"/>
  <c r="B13" i="28"/>
  <c r="O12" i="28"/>
  <c r="K12" i="28"/>
  <c r="F12" i="28"/>
  <c r="B12" i="28"/>
  <c r="O11" i="28"/>
  <c r="K11" i="28"/>
  <c r="F11" i="28"/>
  <c r="B11" i="28"/>
  <c r="O10" i="28"/>
  <c r="K10" i="28"/>
  <c r="F10" i="28"/>
  <c r="B10" i="28"/>
  <c r="O9" i="28"/>
  <c r="K9" i="28"/>
  <c r="F9" i="28"/>
  <c r="B9" i="28"/>
  <c r="O8" i="28"/>
  <c r="K8" i="28"/>
  <c r="F8" i="28"/>
  <c r="B8" i="28"/>
  <c r="O7" i="28"/>
  <c r="K7" i="28"/>
  <c r="F7" i="28"/>
  <c r="B7" i="28"/>
  <c r="F22" i="27"/>
  <c r="B22" i="27"/>
  <c r="O21" i="27"/>
  <c r="F21" i="27"/>
  <c r="B21" i="27"/>
  <c r="O20" i="27"/>
  <c r="K20" i="27"/>
  <c r="F20" i="27"/>
  <c r="B20" i="27"/>
  <c r="O19" i="27"/>
  <c r="K19" i="27"/>
  <c r="F19" i="27"/>
  <c r="B19" i="27"/>
  <c r="O18" i="27"/>
  <c r="K18" i="27"/>
  <c r="F18" i="27"/>
  <c r="B18" i="27"/>
  <c r="O17" i="27"/>
  <c r="K17" i="27"/>
  <c r="F17" i="27"/>
  <c r="B17" i="27"/>
  <c r="O16" i="27"/>
  <c r="K16" i="27"/>
  <c r="F16" i="27"/>
  <c r="B16" i="27"/>
  <c r="O15" i="27"/>
  <c r="K15" i="27"/>
  <c r="F15" i="27"/>
  <c r="B15" i="27"/>
  <c r="O14" i="27"/>
  <c r="K14" i="27"/>
  <c r="F14" i="27"/>
  <c r="B14" i="27"/>
  <c r="O13" i="27"/>
  <c r="K13" i="27"/>
  <c r="F13" i="27"/>
  <c r="B13" i="27"/>
  <c r="O12" i="27"/>
  <c r="K12" i="27"/>
  <c r="F12" i="27"/>
  <c r="B12" i="27"/>
  <c r="O11" i="27"/>
  <c r="K11" i="27"/>
  <c r="F11" i="27"/>
  <c r="B11" i="27"/>
  <c r="O10" i="27"/>
  <c r="K10" i="27"/>
  <c r="F10" i="27"/>
  <c r="B10" i="27"/>
  <c r="O9" i="27"/>
  <c r="K9" i="27"/>
  <c r="F9" i="27"/>
  <c r="B9" i="27"/>
  <c r="O8" i="27"/>
  <c r="K8" i="27"/>
  <c r="F8" i="27"/>
  <c r="B8" i="27"/>
  <c r="O7" i="27"/>
  <c r="K7" i="27"/>
  <c r="F7" i="27"/>
  <c r="B7" i="27"/>
  <c r="F22" i="26"/>
  <c r="B22" i="26"/>
  <c r="O21" i="26"/>
  <c r="F21" i="26"/>
  <c r="B21" i="26"/>
  <c r="O20" i="26"/>
  <c r="K20" i="26"/>
  <c r="F20" i="26"/>
  <c r="B20" i="26"/>
  <c r="O19" i="26"/>
  <c r="K19" i="26"/>
  <c r="F19" i="26"/>
  <c r="B19" i="26"/>
  <c r="O18" i="26"/>
  <c r="K18" i="26"/>
  <c r="F18" i="26"/>
  <c r="B18" i="26"/>
  <c r="O17" i="26"/>
  <c r="K17" i="26"/>
  <c r="F17" i="26"/>
  <c r="B17" i="26"/>
  <c r="O16" i="26"/>
  <c r="K16" i="26"/>
  <c r="F16" i="26"/>
  <c r="B16" i="26"/>
  <c r="O15" i="26"/>
  <c r="K15" i="26"/>
  <c r="F15" i="26"/>
  <c r="B15" i="26"/>
  <c r="O14" i="26"/>
  <c r="K14" i="26"/>
  <c r="F14" i="26"/>
  <c r="B14" i="26"/>
  <c r="O13" i="26"/>
  <c r="K13" i="26"/>
  <c r="F13" i="26"/>
  <c r="B13" i="26"/>
  <c r="O12" i="26"/>
  <c r="K12" i="26"/>
  <c r="F12" i="26"/>
  <c r="B12" i="26"/>
  <c r="O11" i="26"/>
  <c r="K11" i="26"/>
  <c r="F11" i="26"/>
  <c r="B11" i="26"/>
  <c r="O10" i="26"/>
  <c r="K10" i="26"/>
  <c r="F10" i="26"/>
  <c r="B10" i="26"/>
  <c r="O9" i="26"/>
  <c r="K9" i="26"/>
  <c r="F9" i="26"/>
  <c r="B9" i="26"/>
  <c r="O8" i="26"/>
  <c r="K8" i="26"/>
  <c r="F8" i="26"/>
  <c r="B8" i="26"/>
  <c r="O7" i="26"/>
  <c r="K7" i="26"/>
  <c r="F7" i="26"/>
  <c r="O22" i="26" s="1"/>
  <c r="B7" i="26"/>
  <c r="F22" i="25"/>
  <c r="B22" i="25"/>
  <c r="O21" i="25"/>
  <c r="F21" i="25"/>
  <c r="B21" i="25"/>
  <c r="O20" i="25"/>
  <c r="K20" i="25"/>
  <c r="F20" i="25"/>
  <c r="B20" i="25"/>
  <c r="O19" i="25"/>
  <c r="K19" i="25"/>
  <c r="F19" i="25"/>
  <c r="B19" i="25"/>
  <c r="O18" i="25"/>
  <c r="K18" i="25"/>
  <c r="F18" i="25"/>
  <c r="B18" i="25"/>
  <c r="O17" i="25"/>
  <c r="K17" i="25"/>
  <c r="F17" i="25"/>
  <c r="B17" i="25"/>
  <c r="O16" i="25"/>
  <c r="K16" i="25"/>
  <c r="F16" i="25"/>
  <c r="B16" i="25"/>
  <c r="O15" i="25"/>
  <c r="K15" i="25"/>
  <c r="F15" i="25"/>
  <c r="B15" i="25"/>
  <c r="O14" i="25"/>
  <c r="K14" i="25"/>
  <c r="F14" i="25"/>
  <c r="B14" i="25"/>
  <c r="O13" i="25"/>
  <c r="K13" i="25"/>
  <c r="F13" i="25"/>
  <c r="B13" i="25"/>
  <c r="O12" i="25"/>
  <c r="K12" i="25"/>
  <c r="F12" i="25"/>
  <c r="B12" i="25"/>
  <c r="O11" i="25"/>
  <c r="K11" i="25"/>
  <c r="F11" i="25"/>
  <c r="B11" i="25"/>
  <c r="O10" i="25"/>
  <c r="K10" i="25"/>
  <c r="F10" i="25"/>
  <c r="B10" i="25"/>
  <c r="O9" i="25"/>
  <c r="K9" i="25"/>
  <c r="F9" i="25"/>
  <c r="B9" i="25"/>
  <c r="O8" i="25"/>
  <c r="K8" i="25"/>
  <c r="F8" i="25"/>
  <c r="B8" i="25"/>
  <c r="O7" i="25"/>
  <c r="K7" i="25"/>
  <c r="F7" i="25"/>
  <c r="B7" i="25"/>
  <c r="K21" i="20"/>
  <c r="K21" i="22"/>
  <c r="K21" i="23"/>
  <c r="F22" i="24"/>
  <c r="B22" i="24"/>
  <c r="O21" i="24"/>
  <c r="F21" i="24"/>
  <c r="B21" i="24"/>
  <c r="O20" i="24"/>
  <c r="K20" i="24"/>
  <c r="F20" i="24"/>
  <c r="B20" i="24"/>
  <c r="O19" i="24"/>
  <c r="K19" i="24"/>
  <c r="F19" i="24"/>
  <c r="B19" i="24"/>
  <c r="O18" i="24"/>
  <c r="K18" i="24"/>
  <c r="F18" i="24"/>
  <c r="B18" i="24"/>
  <c r="O17" i="24"/>
  <c r="K17" i="24"/>
  <c r="F17" i="24"/>
  <c r="B17" i="24"/>
  <c r="O16" i="24"/>
  <c r="K16" i="24"/>
  <c r="F16" i="24"/>
  <c r="B16" i="24"/>
  <c r="O15" i="24"/>
  <c r="K15" i="24"/>
  <c r="F15" i="24"/>
  <c r="B15" i="24"/>
  <c r="O14" i="24"/>
  <c r="K14" i="24"/>
  <c r="F14" i="24"/>
  <c r="B14" i="24"/>
  <c r="O13" i="24"/>
  <c r="K13" i="24"/>
  <c r="F13" i="24"/>
  <c r="B13" i="24"/>
  <c r="O12" i="24"/>
  <c r="K12" i="24"/>
  <c r="F12" i="24"/>
  <c r="B12" i="24"/>
  <c r="O11" i="24"/>
  <c r="K11" i="24"/>
  <c r="F11" i="24"/>
  <c r="B11" i="24"/>
  <c r="O10" i="24"/>
  <c r="K10" i="24"/>
  <c r="F10" i="24"/>
  <c r="B10" i="24"/>
  <c r="O9" i="24"/>
  <c r="K9" i="24"/>
  <c r="F9" i="24"/>
  <c r="B9" i="24"/>
  <c r="O8" i="24"/>
  <c r="K8" i="24"/>
  <c r="F8" i="24"/>
  <c r="B8" i="24"/>
  <c r="O7" i="24"/>
  <c r="K7" i="24"/>
  <c r="F7" i="24"/>
  <c r="B7" i="24"/>
  <c r="F22" i="23"/>
  <c r="B22" i="23"/>
  <c r="O21" i="23"/>
  <c r="F21" i="23"/>
  <c r="B21" i="23"/>
  <c r="O20" i="23"/>
  <c r="K20" i="23"/>
  <c r="F20" i="23"/>
  <c r="B20" i="23"/>
  <c r="O19" i="23"/>
  <c r="K19" i="23"/>
  <c r="F19" i="23"/>
  <c r="B19" i="23"/>
  <c r="O18" i="23"/>
  <c r="K18" i="23"/>
  <c r="F18" i="23"/>
  <c r="B18" i="23"/>
  <c r="O17" i="23"/>
  <c r="K17" i="23"/>
  <c r="F17" i="23"/>
  <c r="B17" i="23"/>
  <c r="O16" i="23"/>
  <c r="K16" i="23"/>
  <c r="F16" i="23"/>
  <c r="B16" i="23"/>
  <c r="O15" i="23"/>
  <c r="K15" i="23"/>
  <c r="F15" i="23"/>
  <c r="B15" i="23"/>
  <c r="O14" i="23"/>
  <c r="K14" i="23"/>
  <c r="F14" i="23"/>
  <c r="B14" i="23"/>
  <c r="O13" i="23"/>
  <c r="K13" i="23"/>
  <c r="F13" i="23"/>
  <c r="B13" i="23"/>
  <c r="O12" i="23"/>
  <c r="K12" i="23"/>
  <c r="F12" i="23"/>
  <c r="B12" i="23"/>
  <c r="O11" i="23"/>
  <c r="K11" i="23"/>
  <c r="F11" i="23"/>
  <c r="B11" i="23"/>
  <c r="O10" i="23"/>
  <c r="K10" i="23"/>
  <c r="F10" i="23"/>
  <c r="B10" i="23"/>
  <c r="O9" i="23"/>
  <c r="K9" i="23"/>
  <c r="F9" i="23"/>
  <c r="B9" i="23"/>
  <c r="O8" i="23"/>
  <c r="K8" i="23"/>
  <c r="F8" i="23"/>
  <c r="B8" i="23"/>
  <c r="O7" i="23"/>
  <c r="K7" i="23"/>
  <c r="F7" i="23"/>
  <c r="B7" i="23"/>
  <c r="F22" i="22"/>
  <c r="B22" i="22"/>
  <c r="O21" i="22"/>
  <c r="F21" i="22"/>
  <c r="B21" i="22"/>
  <c r="O20" i="22"/>
  <c r="K20" i="22"/>
  <c r="F20" i="22"/>
  <c r="B20" i="22"/>
  <c r="O19" i="22"/>
  <c r="K19" i="22"/>
  <c r="F19" i="22"/>
  <c r="B19" i="22"/>
  <c r="O18" i="22"/>
  <c r="K18" i="22"/>
  <c r="F18" i="22"/>
  <c r="B18" i="22"/>
  <c r="O17" i="22"/>
  <c r="K17" i="22"/>
  <c r="F17" i="22"/>
  <c r="B17" i="22"/>
  <c r="O16" i="22"/>
  <c r="K16" i="22"/>
  <c r="F16" i="22"/>
  <c r="B16" i="22"/>
  <c r="O15" i="22"/>
  <c r="K15" i="22"/>
  <c r="F15" i="22"/>
  <c r="B15" i="22"/>
  <c r="O14" i="22"/>
  <c r="K14" i="22"/>
  <c r="F14" i="22"/>
  <c r="B14" i="22"/>
  <c r="O13" i="22"/>
  <c r="K13" i="22"/>
  <c r="F13" i="22"/>
  <c r="B13" i="22"/>
  <c r="O12" i="22"/>
  <c r="K12" i="22"/>
  <c r="F12" i="22"/>
  <c r="B12" i="22"/>
  <c r="O11" i="22"/>
  <c r="K11" i="22"/>
  <c r="F11" i="22"/>
  <c r="B11" i="22"/>
  <c r="O10" i="22"/>
  <c r="K10" i="22"/>
  <c r="F10" i="22"/>
  <c r="B10" i="22"/>
  <c r="O9" i="22"/>
  <c r="K9" i="22"/>
  <c r="F9" i="22"/>
  <c r="B9" i="22"/>
  <c r="O8" i="22"/>
  <c r="K8" i="22"/>
  <c r="F8" i="22"/>
  <c r="B8" i="22"/>
  <c r="O7" i="22"/>
  <c r="K7" i="22"/>
  <c r="F7" i="22"/>
  <c r="B7" i="22"/>
  <c r="F22" i="21"/>
  <c r="B22" i="21"/>
  <c r="O21" i="21"/>
  <c r="F21" i="21"/>
  <c r="B21" i="21"/>
  <c r="O20" i="21"/>
  <c r="K20" i="21"/>
  <c r="F20" i="21"/>
  <c r="B20" i="21"/>
  <c r="O19" i="21"/>
  <c r="K19" i="21"/>
  <c r="F19" i="21"/>
  <c r="B19" i="21"/>
  <c r="O18" i="21"/>
  <c r="K18" i="21"/>
  <c r="F18" i="21"/>
  <c r="B18" i="21"/>
  <c r="O17" i="21"/>
  <c r="K17" i="21"/>
  <c r="F17" i="21"/>
  <c r="B17" i="21"/>
  <c r="O16" i="21"/>
  <c r="K16" i="21"/>
  <c r="F16" i="21"/>
  <c r="B16" i="21"/>
  <c r="O15" i="21"/>
  <c r="K15" i="21"/>
  <c r="F15" i="21"/>
  <c r="B15" i="21"/>
  <c r="O14" i="21"/>
  <c r="K14" i="21"/>
  <c r="F14" i="21"/>
  <c r="B14" i="21"/>
  <c r="O13" i="21"/>
  <c r="K13" i="21"/>
  <c r="F13" i="21"/>
  <c r="B13" i="21"/>
  <c r="O12" i="21"/>
  <c r="K12" i="21"/>
  <c r="F12" i="21"/>
  <c r="B12" i="21"/>
  <c r="O11" i="21"/>
  <c r="K11" i="21"/>
  <c r="F11" i="21"/>
  <c r="B11" i="21"/>
  <c r="O10" i="21"/>
  <c r="K10" i="21"/>
  <c r="F10" i="21"/>
  <c r="B10" i="21"/>
  <c r="O9" i="21"/>
  <c r="K9" i="21"/>
  <c r="F9" i="21"/>
  <c r="B9" i="21"/>
  <c r="O8" i="21"/>
  <c r="K8" i="21"/>
  <c r="F8" i="21"/>
  <c r="B8" i="21"/>
  <c r="O7" i="21"/>
  <c r="K7" i="21"/>
  <c r="F7" i="21"/>
  <c r="B7" i="21"/>
  <c r="F22" i="20"/>
  <c r="B22" i="20"/>
  <c r="O21" i="20"/>
  <c r="F21" i="20"/>
  <c r="B21" i="20"/>
  <c r="O20" i="20"/>
  <c r="K20" i="20"/>
  <c r="F20" i="20"/>
  <c r="B20" i="20"/>
  <c r="O19" i="20"/>
  <c r="K19" i="20"/>
  <c r="F19" i="20"/>
  <c r="B19" i="20"/>
  <c r="O18" i="20"/>
  <c r="K18" i="20"/>
  <c r="F18" i="20"/>
  <c r="B18" i="20"/>
  <c r="O17" i="20"/>
  <c r="K17" i="20"/>
  <c r="F17" i="20"/>
  <c r="B17" i="20"/>
  <c r="O16" i="20"/>
  <c r="K16" i="20"/>
  <c r="F16" i="20"/>
  <c r="B16" i="20"/>
  <c r="O15" i="20"/>
  <c r="K15" i="20"/>
  <c r="F15" i="20"/>
  <c r="B15" i="20"/>
  <c r="O14" i="20"/>
  <c r="K14" i="20"/>
  <c r="F14" i="20"/>
  <c r="B14" i="20"/>
  <c r="O13" i="20"/>
  <c r="K13" i="20"/>
  <c r="F13" i="20"/>
  <c r="B13" i="20"/>
  <c r="O12" i="20"/>
  <c r="K12" i="20"/>
  <c r="F12" i="20"/>
  <c r="B12" i="20"/>
  <c r="O11" i="20"/>
  <c r="K11" i="20"/>
  <c r="F11" i="20"/>
  <c r="B11" i="20"/>
  <c r="O10" i="20"/>
  <c r="K10" i="20"/>
  <c r="F10" i="20"/>
  <c r="B10" i="20"/>
  <c r="O9" i="20"/>
  <c r="K9" i="20"/>
  <c r="F9" i="20"/>
  <c r="B9" i="20"/>
  <c r="O8" i="20"/>
  <c r="K8" i="20"/>
  <c r="F8" i="20"/>
  <c r="B8" i="20"/>
  <c r="O7" i="20"/>
  <c r="K7" i="20"/>
  <c r="F7" i="20"/>
  <c r="B7" i="20"/>
  <c r="H2" i="2"/>
  <c r="H3" i="2" s="1"/>
  <c r="H4" i="2" s="1"/>
  <c r="H5" i="2" s="1"/>
  <c r="H6" i="2" s="1"/>
  <c r="H7" i="2" s="1"/>
  <c r="H8" i="2" s="1"/>
  <c r="H9" i="2" s="1"/>
  <c r="H10" i="2" s="1"/>
  <c r="H11" i="2" s="1"/>
  <c r="H12" i="2" s="1"/>
  <c r="H13" i="2" s="1"/>
  <c r="H14" i="2" s="1"/>
  <c r="H15" i="2" s="1"/>
  <c r="H16" i="2" s="1"/>
  <c r="B22" i="17"/>
  <c r="B21" i="17"/>
  <c r="K20" i="17"/>
  <c r="B20" i="17"/>
  <c r="K19" i="17"/>
  <c r="B19" i="17"/>
  <c r="K18" i="17"/>
  <c r="B18" i="17"/>
  <c r="K17" i="17"/>
  <c r="B17" i="17"/>
  <c r="K16" i="17"/>
  <c r="B16" i="17"/>
  <c r="K15" i="17"/>
  <c r="B15" i="17"/>
  <c r="K14" i="17"/>
  <c r="B14" i="17"/>
  <c r="K13" i="17"/>
  <c r="B13" i="17"/>
  <c r="K12" i="17"/>
  <c r="B12" i="17"/>
  <c r="K11" i="17"/>
  <c r="B11" i="17"/>
  <c r="K10" i="17"/>
  <c r="B10" i="17"/>
  <c r="K9" i="17"/>
  <c r="B9" i="17"/>
  <c r="K8" i="17"/>
  <c r="B8" i="17"/>
  <c r="K7" i="17"/>
  <c r="O22" i="17"/>
  <c r="B7" i="17"/>
  <c r="K20" i="4"/>
  <c r="K19" i="4"/>
  <c r="K18" i="4"/>
  <c r="K17" i="4"/>
  <c r="K16" i="4"/>
  <c r="K15" i="4"/>
  <c r="K14" i="4"/>
  <c r="K13" i="4"/>
  <c r="K12" i="4"/>
  <c r="K11" i="4"/>
  <c r="K10" i="4"/>
  <c r="K9" i="4"/>
  <c r="K8" i="4"/>
  <c r="K7" i="4"/>
  <c r="B22" i="4"/>
  <c r="B21" i="4"/>
  <c r="B20" i="4"/>
  <c r="B19" i="4"/>
  <c r="B18" i="4"/>
  <c r="B17" i="4"/>
  <c r="B16" i="4"/>
  <c r="B15" i="4"/>
  <c r="B14" i="4"/>
  <c r="B13" i="4"/>
  <c r="B12" i="4"/>
  <c r="B11" i="4"/>
  <c r="B10" i="4"/>
  <c r="B9" i="4"/>
  <c r="B8" i="4"/>
  <c r="B7" i="4"/>
  <c r="O22" i="25" l="1"/>
  <c r="O22" i="24"/>
  <c r="O22" i="20"/>
  <c r="O22" i="29"/>
  <c r="O22" i="23"/>
  <c r="O22" i="22"/>
  <c r="O22" i="28"/>
  <c r="O22" i="21"/>
  <c r="O22" i="27"/>
  <c r="O21" i="4"/>
  <c r="O20" i="4"/>
  <c r="O19" i="4"/>
  <c r="O18" i="4"/>
  <c r="O17" i="4"/>
  <c r="O16" i="4"/>
  <c r="O15" i="4"/>
  <c r="O14" i="4"/>
  <c r="O13" i="4"/>
  <c r="O12" i="4"/>
  <c r="O11" i="4"/>
  <c r="O10" i="4"/>
  <c r="O9" i="4"/>
  <c r="O8" i="4"/>
  <c r="O7" i="4"/>
  <c r="F22" i="4"/>
  <c r="F21" i="4"/>
  <c r="F20" i="4"/>
  <c r="F19" i="4"/>
  <c r="F18" i="4"/>
  <c r="F17" i="4"/>
  <c r="F16" i="4"/>
  <c r="F15" i="4"/>
  <c r="F14" i="4"/>
  <c r="F13" i="4"/>
  <c r="F12" i="4"/>
  <c r="F11" i="4"/>
  <c r="F10" i="4"/>
  <c r="F9" i="4"/>
  <c r="F8" i="4"/>
  <c r="F7" i="4"/>
  <c r="E19" i="1"/>
  <c r="E13" i="1"/>
  <c r="E12" i="1"/>
  <c r="J20" i="1"/>
  <c r="J18" i="1"/>
  <c r="J17" i="1"/>
  <c r="J16" i="1"/>
  <c r="J15" i="1"/>
  <c r="J14" i="1"/>
  <c r="J13" i="1"/>
  <c r="J12" i="1"/>
  <c r="J11" i="1"/>
  <c r="J10" i="1"/>
  <c r="J9" i="1"/>
  <c r="J8" i="1"/>
  <c r="J7" i="1"/>
  <c r="B8" i="1"/>
  <c r="B9" i="1"/>
  <c r="B10" i="1"/>
  <c r="B11" i="1"/>
  <c r="B12" i="1"/>
  <c r="B13" i="1"/>
  <c r="B14" i="1"/>
  <c r="B15" i="1"/>
  <c r="B16" i="1"/>
  <c r="B17" i="1"/>
  <c r="B18" i="1"/>
  <c r="B19" i="1"/>
  <c r="B20" i="1"/>
  <c r="B21" i="1"/>
  <c r="B22" i="1"/>
  <c r="B7" i="1"/>
  <c r="O22" i="4" l="1"/>
  <c r="I1" i="2" l="1"/>
  <c r="C7" i="4" s="1"/>
  <c r="E22" i="1"/>
  <c r="E21" i="1"/>
  <c r="E20" i="1"/>
  <c r="E18" i="1"/>
  <c r="E17" i="1"/>
  <c r="E16" i="1"/>
  <c r="E15" i="1"/>
  <c r="E14" i="1"/>
  <c r="E11" i="1"/>
  <c r="E10" i="1"/>
  <c r="E9" i="1"/>
  <c r="E8" i="1"/>
  <c r="E7" i="1"/>
  <c r="M21" i="1"/>
  <c r="M20" i="1"/>
  <c r="M19" i="1"/>
  <c r="M18" i="1"/>
  <c r="M17" i="1"/>
  <c r="M16" i="1"/>
  <c r="M15" i="1"/>
  <c r="M14" i="1"/>
  <c r="M13" i="1"/>
  <c r="M12" i="1"/>
  <c r="M11" i="1"/>
  <c r="M10" i="1"/>
  <c r="M9" i="1"/>
  <c r="M8" i="1"/>
  <c r="M7" i="1"/>
  <c r="I2" i="2" l="1"/>
  <c r="C8" i="4" s="1"/>
  <c r="M22" i="1"/>
  <c r="I3" i="2" l="1"/>
  <c r="C9" i="4" s="1"/>
  <c r="I4" i="2" l="1"/>
  <c r="C10" i="4" s="1"/>
  <c r="I5" i="2" l="1"/>
  <c r="C11" i="4" s="1"/>
  <c r="I6" i="2" l="1"/>
  <c r="C12" i="4" s="1"/>
  <c r="I7" i="2" l="1"/>
  <c r="C13" i="4" s="1"/>
  <c r="I8" i="2" l="1"/>
  <c r="C14" i="4" s="1"/>
  <c r="I9" i="2" l="1"/>
  <c r="C15" i="4" s="1"/>
  <c r="I10" i="2" l="1"/>
  <c r="C16" i="4" s="1"/>
  <c r="I11" i="2" l="1"/>
  <c r="C17" i="4" s="1"/>
  <c r="I12" i="2" l="1"/>
  <c r="C18" i="4" s="1"/>
  <c r="I13" i="2" l="1"/>
  <c r="C19" i="4" s="1"/>
  <c r="I14" i="2" l="1"/>
  <c r="C20" i="4" s="1"/>
  <c r="C17" i="17" l="1"/>
  <c r="I15" i="2"/>
  <c r="C21" i="4" s="1"/>
  <c r="C18" i="17" l="1"/>
  <c r="C19" i="17"/>
  <c r="C20" i="17"/>
  <c r="C21" i="17"/>
  <c r="J1" i="2"/>
  <c r="I16" i="2"/>
  <c r="C22" i="4" s="1"/>
  <c r="J2" i="2" l="1"/>
  <c r="J3" i="2" s="1"/>
  <c r="J4" i="2" s="1"/>
  <c r="J5" i="2" s="1"/>
  <c r="J6" i="2" s="1"/>
  <c r="J7" i="2" s="1"/>
  <c r="J8" i="2" s="1"/>
  <c r="J9" i="2" s="1"/>
  <c r="J10" i="2" s="1"/>
  <c r="J11" i="2" s="1"/>
  <c r="J12" i="2" s="1"/>
  <c r="J13" i="2" s="1"/>
  <c r="J14" i="2" s="1"/>
  <c r="J15" i="2" s="1"/>
  <c r="J16" i="2" s="1"/>
  <c r="C22" i="17"/>
  <c r="C8" i="17"/>
  <c r="C9" i="17"/>
  <c r="C7" i="17"/>
  <c r="C11" i="17"/>
  <c r="C10" i="17"/>
  <c r="C12" i="17"/>
  <c r="C15" i="17"/>
  <c r="C13" i="17"/>
  <c r="C14" i="17"/>
  <c r="C16" i="17"/>
  <c r="K1" i="2"/>
  <c r="L7" i="4" s="1"/>
  <c r="L21" i="4" l="1"/>
  <c r="L1" i="2"/>
  <c r="L2" i="2" s="1"/>
  <c r="L3" i="2" s="1"/>
  <c r="L4" i="2" s="1"/>
  <c r="L5" i="2" s="1"/>
  <c r="L6" i="2" s="1"/>
  <c r="L7" i="2" s="1"/>
  <c r="L8" i="2" s="1"/>
  <c r="L9" i="2" s="1"/>
  <c r="L10" i="2" s="1"/>
  <c r="L11" i="2" s="1"/>
  <c r="L12" i="2" s="1"/>
  <c r="L13" i="2" s="1"/>
  <c r="L14" i="2" s="1"/>
  <c r="L15" i="2" s="1"/>
  <c r="L16" i="2" s="1"/>
  <c r="K2" i="2"/>
  <c r="L8" i="4" s="1"/>
  <c r="K3" i="2" l="1"/>
  <c r="L9" i="4" s="1"/>
  <c r="K4" i="2" l="1"/>
  <c r="L10" i="4" s="1"/>
  <c r="K5" i="2" l="1"/>
  <c r="L11" i="4" s="1"/>
  <c r="K6" i="2" l="1"/>
  <c r="L12" i="4" s="1"/>
  <c r="K7" i="2" l="1"/>
  <c r="L13" i="4" s="1"/>
  <c r="K8" i="2" l="1"/>
  <c r="L14" i="4" s="1"/>
  <c r="K9" i="2" l="1"/>
  <c r="L15" i="4" s="1"/>
  <c r="K10" i="2" l="1"/>
  <c r="L16" i="4" s="1"/>
  <c r="K11" i="2" l="1"/>
  <c r="L17" i="4" s="1"/>
  <c r="K12" i="2" l="1"/>
  <c r="L18" i="4" s="1"/>
  <c r="K13" i="2" l="1"/>
  <c r="L19" i="4" s="1"/>
  <c r="K14" i="2" l="1"/>
  <c r="C2" i="2" l="1"/>
  <c r="L20" i="4"/>
  <c r="M25" i="1"/>
  <c r="K15" i="2"/>
  <c r="K16" i="2"/>
  <c r="P25" i="4" l="1"/>
  <c r="P25" i="17"/>
  <c r="L20" i="17"/>
  <c r="L7" i="17"/>
  <c r="L10" i="17"/>
  <c r="L21" i="17"/>
  <c r="L9" i="17"/>
  <c r="L14" i="17"/>
  <c r="L18" i="17"/>
  <c r="L13" i="17"/>
  <c r="L17" i="17"/>
  <c r="L8" i="17"/>
  <c r="L16" i="17"/>
  <c r="L19" i="17"/>
  <c r="L11" i="17"/>
  <c r="L15" i="17"/>
  <c r="L12" i="17"/>
  <c r="M1" i="2" l="1"/>
  <c r="C7" i="20" s="1"/>
  <c r="M2" i="2" l="1"/>
  <c r="C8" i="20" s="1"/>
  <c r="M3" i="2" l="1"/>
  <c r="C9" i="20" s="1"/>
  <c r="M4" i="2" l="1"/>
  <c r="C10" i="20" s="1"/>
  <c r="M5" i="2" l="1"/>
  <c r="C11" i="20" s="1"/>
  <c r="M6" i="2" l="1"/>
  <c r="C12" i="20" s="1"/>
  <c r="M7" i="2" l="1"/>
  <c r="C13" i="20" s="1"/>
  <c r="M8" i="2" l="1"/>
  <c r="C14" i="20" s="1"/>
  <c r="M9" i="2" l="1"/>
  <c r="C15" i="20" s="1"/>
  <c r="M10" i="2" l="1"/>
  <c r="C16" i="20" s="1"/>
  <c r="M11" i="2" l="1"/>
  <c r="C17" i="20" s="1"/>
  <c r="M12" i="2" l="1"/>
  <c r="C18" i="20" s="1"/>
  <c r="M13" i="2" l="1"/>
  <c r="C19" i="20" s="1"/>
  <c r="M14" i="2" l="1"/>
  <c r="C20" i="20" s="1"/>
  <c r="M15" i="2" l="1"/>
  <c r="C21" i="20" s="1"/>
  <c r="N1" i="2" l="1"/>
  <c r="M16" i="2"/>
  <c r="C22" i="20" s="1"/>
  <c r="N2" i="2" l="1"/>
  <c r="O1" i="2"/>
  <c r="N3" i="2" l="1"/>
  <c r="O2" i="2"/>
  <c r="N4" i="2" l="1"/>
  <c r="O3" i="2"/>
  <c r="N5" i="2" l="1"/>
  <c r="O4" i="2"/>
  <c r="O5" i="2" l="1"/>
  <c r="N6" i="2"/>
  <c r="N7" i="2" l="1"/>
  <c r="O6" i="2"/>
  <c r="N8" i="2" l="1"/>
  <c r="O7" i="2"/>
  <c r="O8" i="2" l="1"/>
  <c r="N9" i="2"/>
  <c r="N10" i="2" l="1"/>
  <c r="O9" i="2"/>
  <c r="O10" i="2" l="1"/>
  <c r="N11" i="2"/>
  <c r="N12" i="2" l="1"/>
  <c r="O11" i="2"/>
  <c r="O12" i="2" l="1"/>
  <c r="N13" i="2"/>
  <c r="O13" i="2" l="1"/>
  <c r="N14" i="2"/>
  <c r="O14" i="2" l="1"/>
  <c r="N15" i="2"/>
  <c r="L17" i="20" s="1"/>
  <c r="L20" i="20" l="1"/>
  <c r="L18" i="20"/>
  <c r="L16" i="20"/>
  <c r="L19" i="20"/>
  <c r="O15" i="2"/>
  <c r="N16" i="2"/>
  <c r="L7" i="20" l="1"/>
  <c r="L9" i="20"/>
  <c r="L8" i="20"/>
  <c r="L11" i="20"/>
  <c r="L10" i="20"/>
  <c r="L14" i="20"/>
  <c r="L12" i="20"/>
  <c r="L13" i="20"/>
  <c r="L15" i="20"/>
  <c r="C3" i="2"/>
  <c r="P25" i="20" s="1"/>
  <c r="L21" i="20"/>
  <c r="O16" i="2"/>
  <c r="P1" i="2"/>
  <c r="Q1" i="2" s="1"/>
  <c r="P2" i="2" l="1"/>
  <c r="P3" i="2" s="1"/>
  <c r="Q2" i="2" l="1"/>
  <c r="Q3" i="2"/>
  <c r="P4" i="2"/>
  <c r="Q4" i="2" l="1"/>
  <c r="P5" i="2"/>
  <c r="Q5" i="2" l="1"/>
  <c r="P6" i="2"/>
  <c r="P7" i="2" l="1"/>
  <c r="Q6" i="2"/>
  <c r="P8" i="2" l="1"/>
  <c r="Q7" i="2"/>
  <c r="P9" i="2" l="1"/>
  <c r="Q8" i="2"/>
  <c r="Q9" i="2" l="1"/>
  <c r="P10" i="2"/>
  <c r="P11" i="2" l="1"/>
  <c r="Q10" i="2"/>
  <c r="Q11" i="2" l="1"/>
  <c r="P12" i="2"/>
  <c r="P13" i="2" l="1"/>
  <c r="Q12" i="2"/>
  <c r="P14" i="2" l="1"/>
  <c r="Q13" i="2"/>
  <c r="Q14" i="2" l="1"/>
  <c r="P15" i="2"/>
  <c r="P16" i="2" l="1"/>
  <c r="C19" i="21" s="1"/>
  <c r="Q15" i="2"/>
  <c r="C21" i="21" s="1"/>
  <c r="C20" i="21" l="1"/>
  <c r="C18" i="21"/>
  <c r="R1" i="2"/>
  <c r="Q16" i="2"/>
  <c r="C22" i="21" l="1"/>
  <c r="C7" i="21"/>
  <c r="C9" i="21"/>
  <c r="C11" i="21"/>
  <c r="C8" i="21"/>
  <c r="C10" i="21"/>
  <c r="C13" i="21"/>
  <c r="C12" i="21"/>
  <c r="C14" i="21"/>
  <c r="C17" i="21"/>
  <c r="C15" i="21"/>
  <c r="C16" i="21"/>
  <c r="S1" i="2"/>
  <c r="R2" i="2"/>
  <c r="R3" i="2" l="1"/>
  <c r="S2" i="2"/>
  <c r="S3" i="2" l="1"/>
  <c r="R4" i="2"/>
  <c r="R5" i="2" l="1"/>
  <c r="S4" i="2"/>
  <c r="S5" i="2" l="1"/>
  <c r="R6" i="2"/>
  <c r="S6" i="2" l="1"/>
  <c r="R7" i="2"/>
  <c r="S7" i="2" l="1"/>
  <c r="R8" i="2"/>
  <c r="R9" i="2" l="1"/>
  <c r="S8" i="2"/>
  <c r="R10" i="2" l="1"/>
  <c r="S9" i="2"/>
  <c r="S10" i="2" l="1"/>
  <c r="R11" i="2"/>
  <c r="R12" i="2" l="1"/>
  <c r="S11" i="2"/>
  <c r="S12" i="2" l="1"/>
  <c r="R13" i="2"/>
  <c r="S13" i="2" l="1"/>
  <c r="R14" i="2"/>
  <c r="L16" i="21" s="1"/>
  <c r="L19" i="21" l="1"/>
  <c r="L17" i="21"/>
  <c r="L15" i="21"/>
  <c r="L18" i="21"/>
  <c r="S14" i="2"/>
  <c r="R15" i="2"/>
  <c r="L21" i="21" l="1"/>
  <c r="L8" i="21"/>
  <c r="L7" i="21"/>
  <c r="L9" i="21"/>
  <c r="L12" i="21"/>
  <c r="L10" i="21"/>
  <c r="L11" i="21"/>
  <c r="L13" i="21"/>
  <c r="L14" i="21"/>
  <c r="C4" i="2"/>
  <c r="P25" i="21" s="1"/>
  <c r="L20" i="21"/>
  <c r="R16" i="2"/>
  <c r="S15" i="2"/>
  <c r="S16" i="2" l="1"/>
  <c r="T1" i="2"/>
  <c r="T2" i="2" s="1"/>
  <c r="U1" i="2" l="1"/>
  <c r="T3" i="2"/>
  <c r="U2" i="2"/>
  <c r="U3" i="2" l="1"/>
  <c r="T4" i="2"/>
  <c r="U4" i="2" l="1"/>
  <c r="T5" i="2"/>
  <c r="T6" i="2" l="1"/>
  <c r="U5" i="2"/>
  <c r="T7" i="2" l="1"/>
  <c r="U6" i="2"/>
  <c r="U7" i="2" l="1"/>
  <c r="T8" i="2"/>
  <c r="T9" i="2" l="1"/>
  <c r="U8" i="2"/>
  <c r="T10" i="2" l="1"/>
  <c r="U9" i="2"/>
  <c r="U10" i="2" l="1"/>
  <c r="T11" i="2"/>
  <c r="T12" i="2" l="1"/>
  <c r="U11" i="2"/>
  <c r="T13" i="2" l="1"/>
  <c r="U12" i="2"/>
  <c r="U13" i="2" l="1"/>
  <c r="T14" i="2"/>
  <c r="U14" i="2" l="1"/>
  <c r="T15" i="2"/>
  <c r="U15" i="2" l="1"/>
  <c r="T16" i="2"/>
  <c r="C19" i="22" s="1"/>
  <c r="C21" i="22" l="1"/>
  <c r="C17" i="22"/>
  <c r="C20" i="22"/>
  <c r="V1" i="2"/>
  <c r="U16" i="2"/>
  <c r="C22" i="22" l="1"/>
  <c r="C8" i="22"/>
  <c r="C10" i="22"/>
  <c r="C7" i="22"/>
  <c r="C9" i="22"/>
  <c r="C12" i="22"/>
  <c r="C11" i="22"/>
  <c r="C14" i="22"/>
  <c r="C13" i="22"/>
  <c r="C16" i="22"/>
  <c r="C15" i="22"/>
  <c r="C18" i="22"/>
  <c r="W1" i="2"/>
  <c r="V2" i="2"/>
  <c r="W2" i="2" l="1"/>
  <c r="V3" i="2"/>
  <c r="W3" i="2" l="1"/>
  <c r="V4" i="2"/>
  <c r="W4" i="2" l="1"/>
  <c r="V5" i="2"/>
  <c r="V6" i="2" l="1"/>
  <c r="W5" i="2"/>
  <c r="W6" i="2" l="1"/>
  <c r="V7" i="2"/>
  <c r="V8" i="2" l="1"/>
  <c r="W7" i="2"/>
  <c r="W8" i="2" l="1"/>
  <c r="V9" i="2"/>
  <c r="W9" i="2" l="1"/>
  <c r="V10" i="2"/>
  <c r="W10" i="2" l="1"/>
  <c r="V11" i="2"/>
  <c r="W11" i="2" l="1"/>
  <c r="V12" i="2"/>
  <c r="W12" i="2" l="1"/>
  <c r="V13" i="2"/>
  <c r="V14" i="2" l="1"/>
  <c r="W13" i="2"/>
  <c r="W14" i="2" l="1"/>
  <c r="V15" i="2"/>
  <c r="L16" i="22" s="1"/>
  <c r="L20" i="22" l="1"/>
  <c r="L18" i="22"/>
  <c r="L17" i="22"/>
  <c r="L19" i="22"/>
  <c r="W15" i="2"/>
  <c r="V16" i="2"/>
  <c r="X1" i="2" s="1"/>
  <c r="L7" i="22" l="1"/>
  <c r="L9" i="22"/>
  <c r="L8" i="22"/>
  <c r="L11" i="22"/>
  <c r="L10" i="22"/>
  <c r="L13" i="22"/>
  <c r="L12" i="22"/>
  <c r="L14" i="22"/>
  <c r="L15" i="22"/>
  <c r="C5" i="2"/>
  <c r="P25" i="22" s="1"/>
  <c r="L21" i="22"/>
  <c r="W16" i="2"/>
  <c r="Y1" i="2" l="1"/>
  <c r="X2" i="2"/>
  <c r="Y2" i="2" l="1"/>
  <c r="X3" i="2"/>
  <c r="X4" i="2" l="1"/>
  <c r="Y3" i="2"/>
  <c r="Y4" i="2" l="1"/>
  <c r="X5" i="2"/>
  <c r="Y5" i="2" l="1"/>
  <c r="X6" i="2"/>
  <c r="X7" i="2" l="1"/>
  <c r="Y6" i="2"/>
  <c r="Y7" i="2" l="1"/>
  <c r="X8" i="2"/>
  <c r="Y8" i="2" l="1"/>
  <c r="X9" i="2"/>
  <c r="Y9" i="2" l="1"/>
  <c r="X10" i="2"/>
  <c r="X11" i="2" l="1"/>
  <c r="Y10" i="2"/>
  <c r="Y11" i="2" l="1"/>
  <c r="X12" i="2"/>
  <c r="Y12" i="2" l="1"/>
  <c r="X13" i="2"/>
  <c r="Y13" i="2" l="1"/>
  <c r="X14" i="2"/>
  <c r="X15" i="2" l="1"/>
  <c r="Y14" i="2"/>
  <c r="X16" i="2" l="1"/>
  <c r="C18" i="23" s="1"/>
  <c r="Y15" i="2"/>
  <c r="C21" i="23" s="1"/>
  <c r="C19" i="23" l="1"/>
  <c r="C17" i="23"/>
  <c r="C20" i="23"/>
  <c r="Z1" i="2"/>
  <c r="Y16" i="2"/>
  <c r="C22" i="23" l="1"/>
  <c r="C7" i="23"/>
  <c r="C9" i="23"/>
  <c r="C8" i="23"/>
  <c r="C11" i="23"/>
  <c r="C10" i="23"/>
  <c r="C13" i="23"/>
  <c r="C12" i="23"/>
  <c r="C15" i="23"/>
  <c r="C14" i="23"/>
  <c r="C16" i="23"/>
  <c r="AA1" i="2"/>
  <c r="Z2" i="2"/>
  <c r="AA2" i="2" l="1"/>
  <c r="Z3" i="2"/>
  <c r="AA3" i="2" l="1"/>
  <c r="Z4" i="2"/>
  <c r="Z5" i="2" l="1"/>
  <c r="AA4" i="2"/>
  <c r="AA5" i="2" l="1"/>
  <c r="Z6" i="2"/>
  <c r="Z7" i="2" l="1"/>
  <c r="AA6" i="2"/>
  <c r="AA7" i="2" l="1"/>
  <c r="Z8" i="2"/>
  <c r="Z9" i="2" l="1"/>
  <c r="AA8" i="2"/>
  <c r="AA9" i="2" l="1"/>
  <c r="Z10" i="2"/>
  <c r="AA10" i="2" l="1"/>
  <c r="Z11" i="2"/>
  <c r="AA11" i="2" l="1"/>
  <c r="Z12" i="2"/>
  <c r="AA12" i="2" l="1"/>
  <c r="Z13" i="2"/>
  <c r="Z14" i="2" l="1"/>
  <c r="AA13" i="2"/>
  <c r="Z15" i="2" l="1"/>
  <c r="L18" i="23" s="1"/>
  <c r="AA14" i="2"/>
  <c r="L20" i="23" s="1"/>
  <c r="L17" i="23" l="1"/>
  <c r="L19" i="23"/>
  <c r="Z16" i="2"/>
  <c r="AA15" i="2"/>
  <c r="L7" i="23" l="1"/>
  <c r="L9" i="23"/>
  <c r="L8" i="23"/>
  <c r="L10" i="23"/>
  <c r="L12" i="23"/>
  <c r="L11" i="23"/>
  <c r="L14" i="23"/>
  <c r="L13" i="23"/>
  <c r="L16" i="23"/>
  <c r="L15" i="23"/>
  <c r="C6" i="2"/>
  <c r="P25" i="23" s="1"/>
  <c r="L21" i="23"/>
  <c r="AA16" i="2"/>
  <c r="AB1" i="2"/>
  <c r="AC1" i="2" l="1"/>
  <c r="AB2" i="2"/>
  <c r="AB3" i="2" l="1"/>
  <c r="AC2" i="2"/>
  <c r="AC3" i="2" l="1"/>
  <c r="AB4" i="2"/>
  <c r="AC4" i="2" l="1"/>
  <c r="AB5" i="2"/>
  <c r="AC5" i="2" l="1"/>
  <c r="AB6" i="2"/>
  <c r="AC6" i="2" l="1"/>
  <c r="AB7" i="2"/>
  <c r="AC7" i="2" l="1"/>
  <c r="AB8" i="2"/>
  <c r="AC8" i="2" l="1"/>
  <c r="AB9" i="2"/>
  <c r="AC9" i="2" l="1"/>
  <c r="AB10" i="2"/>
  <c r="AB11" i="2" l="1"/>
  <c r="AC10" i="2"/>
  <c r="AC11" i="2" l="1"/>
  <c r="AB12" i="2"/>
  <c r="AC12" i="2" l="1"/>
  <c r="AB13" i="2"/>
  <c r="AC13" i="2" l="1"/>
  <c r="AB14" i="2"/>
  <c r="AC14" i="2" l="1"/>
  <c r="AB15" i="2"/>
  <c r="AC15" i="2" l="1"/>
  <c r="AB16" i="2"/>
  <c r="C20" i="24" s="1"/>
  <c r="C21" i="24" l="1"/>
  <c r="C18" i="24"/>
  <c r="C19" i="24"/>
  <c r="AD1" i="2"/>
  <c r="AC16" i="2"/>
  <c r="C22" i="24" l="1"/>
  <c r="C7" i="24"/>
  <c r="C8" i="24"/>
  <c r="C11" i="24"/>
  <c r="C9" i="24"/>
  <c r="C10" i="24"/>
  <c r="C14" i="24"/>
  <c r="C12" i="24"/>
  <c r="C13" i="24"/>
  <c r="C15" i="24"/>
  <c r="C17" i="24"/>
  <c r="C16" i="24"/>
  <c r="AD2" i="2"/>
  <c r="AE1" i="2"/>
  <c r="AD3" i="2" l="1"/>
  <c r="AE2" i="2"/>
  <c r="AE3" i="2" l="1"/>
  <c r="AD4" i="2"/>
  <c r="AE4" i="2" l="1"/>
  <c r="AD5" i="2"/>
  <c r="AE5" i="2" l="1"/>
  <c r="AD6" i="2"/>
  <c r="AE6" i="2" l="1"/>
  <c r="AD7" i="2"/>
  <c r="AE7" i="2" l="1"/>
  <c r="AD8" i="2"/>
  <c r="AD9" i="2" l="1"/>
  <c r="AE8" i="2"/>
  <c r="AE9" i="2" l="1"/>
  <c r="AD10" i="2"/>
  <c r="AE10" i="2" l="1"/>
  <c r="AD11" i="2"/>
  <c r="AD12" i="2" l="1"/>
  <c r="AE11" i="2"/>
  <c r="AD13" i="2" l="1"/>
  <c r="AE12" i="2"/>
  <c r="AE13" i="2" l="1"/>
  <c r="AD14" i="2"/>
  <c r="L15" i="24" s="1"/>
  <c r="L19" i="24" l="1"/>
  <c r="L18" i="24"/>
  <c r="L17" i="24"/>
  <c r="AE14" i="2"/>
  <c r="AD15" i="2"/>
  <c r="L21" i="24" l="1"/>
  <c r="L7" i="24"/>
  <c r="L8" i="24"/>
  <c r="L11" i="24"/>
  <c r="L9" i="24"/>
  <c r="L10" i="24"/>
  <c r="L12" i="24"/>
  <c r="L13" i="24"/>
  <c r="L16" i="24"/>
  <c r="L14" i="24"/>
  <c r="C7" i="2"/>
  <c r="P25" i="24" s="1"/>
  <c r="L20" i="24"/>
  <c r="AD16" i="2"/>
  <c r="AE16" i="2" s="1"/>
  <c r="AE15" i="2"/>
  <c r="AF1" i="2" l="1"/>
  <c r="AF2" i="2" l="1"/>
  <c r="AG1" i="2"/>
  <c r="AG2" i="2" l="1"/>
  <c r="AF3" i="2"/>
  <c r="AG3" i="2" l="1"/>
  <c r="AF4" i="2"/>
  <c r="AG4" i="2" l="1"/>
  <c r="AF5" i="2"/>
  <c r="AG5" i="2" l="1"/>
  <c r="AF6" i="2"/>
  <c r="AF7" i="2" l="1"/>
  <c r="AG6" i="2"/>
  <c r="AF8" i="2" l="1"/>
  <c r="AG7" i="2"/>
  <c r="AG8" i="2" l="1"/>
  <c r="AF9" i="2"/>
  <c r="AF10" i="2" l="1"/>
  <c r="AG9" i="2"/>
  <c r="AG10" i="2" l="1"/>
  <c r="AF11" i="2"/>
  <c r="AG11" i="2" l="1"/>
  <c r="AF12" i="2"/>
  <c r="AG12" i="2" l="1"/>
  <c r="AF13" i="2"/>
  <c r="AG13" i="2" l="1"/>
  <c r="AF14" i="2"/>
  <c r="AG14" i="2" l="1"/>
  <c r="AF15" i="2"/>
  <c r="AF16" i="2" l="1"/>
  <c r="C18" i="25" s="1"/>
  <c r="AG15" i="2"/>
  <c r="C21" i="25" s="1"/>
  <c r="C20" i="25" l="1"/>
  <c r="C19" i="25"/>
  <c r="AG16" i="2"/>
  <c r="AH1" i="2"/>
  <c r="C22" i="25" l="1"/>
  <c r="C7" i="25"/>
  <c r="C8" i="25"/>
  <c r="C9" i="25"/>
  <c r="C12" i="25"/>
  <c r="C11" i="25"/>
  <c r="C10" i="25"/>
  <c r="C13" i="25"/>
  <c r="C16" i="25"/>
  <c r="C15" i="25"/>
  <c r="C14" i="25"/>
  <c r="C17" i="25"/>
  <c r="AI1" i="2"/>
  <c r="AH2" i="2"/>
  <c r="AH3" i="2" l="1"/>
  <c r="AI2" i="2"/>
  <c r="AI3" i="2" l="1"/>
  <c r="AH4" i="2"/>
  <c r="AH5" i="2" l="1"/>
  <c r="AI4" i="2"/>
  <c r="AH6" i="2" l="1"/>
  <c r="AI5" i="2"/>
  <c r="AI6" i="2" l="1"/>
  <c r="AH7" i="2"/>
  <c r="AI7" i="2" l="1"/>
  <c r="AH8" i="2"/>
  <c r="AI8" i="2" l="1"/>
  <c r="AH9" i="2"/>
  <c r="AI9" i="2" l="1"/>
  <c r="AH10" i="2"/>
  <c r="AI10" i="2" l="1"/>
  <c r="AH11" i="2"/>
  <c r="AI11" i="2" l="1"/>
  <c r="AH12" i="2"/>
  <c r="AI12" i="2" l="1"/>
  <c r="AH13" i="2"/>
  <c r="AH14" i="2" l="1"/>
  <c r="AI13" i="2"/>
  <c r="AI14" i="2" l="1"/>
  <c r="AH15" i="2"/>
  <c r="L18" i="25" s="1"/>
  <c r="L20" i="25" l="1"/>
  <c r="L19" i="25"/>
  <c r="L16" i="25"/>
  <c r="AI15" i="2"/>
  <c r="AH16" i="2"/>
  <c r="AI16" i="2" s="1"/>
  <c r="L7" i="25" l="1"/>
  <c r="L8" i="25"/>
  <c r="L10" i="25"/>
  <c r="L9" i="25"/>
  <c r="L13" i="25"/>
  <c r="L11" i="25"/>
  <c r="L12" i="25"/>
  <c r="L15" i="25"/>
  <c r="L14" i="25"/>
  <c r="L17" i="25"/>
  <c r="C8" i="2"/>
  <c r="P25" i="25" s="1"/>
  <c r="L21" i="25"/>
  <c r="AJ1" i="2"/>
  <c r="AK1" i="2" l="1"/>
  <c r="AJ2" i="2"/>
  <c r="AJ3" i="2" l="1"/>
  <c r="AK2" i="2"/>
  <c r="AJ4" i="2" l="1"/>
  <c r="AK3" i="2"/>
  <c r="AJ5" i="2" l="1"/>
  <c r="AK4" i="2"/>
  <c r="AJ6" i="2" l="1"/>
  <c r="AK5" i="2"/>
  <c r="AK6" i="2" l="1"/>
  <c r="AJ7" i="2"/>
  <c r="AJ8" i="2" l="1"/>
  <c r="AK7" i="2"/>
  <c r="AK8" i="2" l="1"/>
  <c r="AJ9" i="2"/>
  <c r="AJ10" i="2" l="1"/>
  <c r="AK9" i="2"/>
  <c r="AK10" i="2" l="1"/>
  <c r="AJ11" i="2"/>
  <c r="AJ12" i="2" l="1"/>
  <c r="AK11" i="2"/>
  <c r="AK12" i="2" l="1"/>
  <c r="AJ13" i="2"/>
  <c r="AJ14" i="2" l="1"/>
  <c r="AK13" i="2"/>
  <c r="AJ15" i="2" l="1"/>
  <c r="AK14" i="2"/>
  <c r="AJ16" i="2" l="1"/>
  <c r="C20" i="26" s="1"/>
  <c r="AK15" i="2"/>
  <c r="C21" i="26" s="1"/>
  <c r="C19" i="26" l="1"/>
  <c r="C17" i="26"/>
  <c r="AK16" i="2"/>
  <c r="AL1" i="2"/>
  <c r="C22" i="26" l="1"/>
  <c r="C7" i="26"/>
  <c r="C8" i="26"/>
  <c r="C10" i="26"/>
  <c r="C9" i="26"/>
  <c r="C11" i="26"/>
  <c r="C14" i="26"/>
  <c r="C12" i="26"/>
  <c r="C13" i="26"/>
  <c r="C16" i="26"/>
  <c r="C15" i="26"/>
  <c r="C18" i="26"/>
  <c r="AL2" i="2"/>
  <c r="AM1" i="2"/>
  <c r="AM2" i="2" l="1"/>
  <c r="AL3" i="2"/>
  <c r="AM3" i="2" l="1"/>
  <c r="AL4" i="2"/>
  <c r="AL5" i="2" l="1"/>
  <c r="AM4" i="2"/>
  <c r="AM5" i="2" l="1"/>
  <c r="AL6" i="2"/>
  <c r="AL7" i="2" l="1"/>
  <c r="AM6" i="2"/>
  <c r="AL8" i="2" l="1"/>
  <c r="AM7" i="2"/>
  <c r="AM8" i="2" l="1"/>
  <c r="AL9" i="2"/>
  <c r="AM9" i="2" l="1"/>
  <c r="AL10" i="2"/>
  <c r="AL11" i="2" l="1"/>
  <c r="AM10" i="2"/>
  <c r="AL12" i="2" l="1"/>
  <c r="AM11" i="2"/>
  <c r="AM12" i="2" l="1"/>
  <c r="AL13" i="2"/>
  <c r="AL14" i="2" l="1"/>
  <c r="L16" i="26" s="1"/>
  <c r="AM13" i="2"/>
  <c r="L19" i="26" s="1"/>
  <c r="L18" i="26" l="1"/>
  <c r="L17" i="26"/>
  <c r="AM14" i="2"/>
  <c r="AL15" i="2"/>
  <c r="L21" i="26" l="1"/>
  <c r="L8" i="26"/>
  <c r="L7" i="26"/>
  <c r="L10" i="26"/>
  <c r="L9" i="26"/>
  <c r="L12" i="26"/>
  <c r="L11" i="26"/>
  <c r="L15" i="26"/>
  <c r="L13" i="26"/>
  <c r="L14" i="26"/>
  <c r="C9" i="2"/>
  <c r="P25" i="26" s="1"/>
  <c r="L20" i="26"/>
  <c r="AM15" i="2"/>
  <c r="AL16" i="2"/>
  <c r="AM16" i="2" l="1"/>
  <c r="AN1" i="2"/>
  <c r="AO1" i="2" l="1"/>
  <c r="AN2" i="2"/>
  <c r="AO2" i="2" l="1"/>
  <c r="AN3" i="2"/>
  <c r="AO3" i="2" l="1"/>
  <c r="AN4" i="2"/>
  <c r="AO4" i="2" l="1"/>
  <c r="AN5" i="2"/>
  <c r="AO5" i="2" l="1"/>
  <c r="AN6" i="2"/>
  <c r="AO6" i="2" l="1"/>
  <c r="AN7" i="2"/>
  <c r="AN8" i="2" l="1"/>
  <c r="AO7" i="2"/>
  <c r="AO8" i="2" l="1"/>
  <c r="AN9" i="2"/>
  <c r="AO9" i="2" l="1"/>
  <c r="AN10" i="2"/>
  <c r="AN11" i="2" l="1"/>
  <c r="AO10" i="2"/>
  <c r="AN12" i="2" l="1"/>
  <c r="AO11" i="2"/>
  <c r="AN13" i="2" l="1"/>
  <c r="AO12" i="2"/>
  <c r="AO13" i="2" l="1"/>
  <c r="AN14" i="2"/>
  <c r="AO14" i="2" l="1"/>
  <c r="AN15" i="2"/>
  <c r="AO15" i="2" l="1"/>
  <c r="AN16" i="2"/>
  <c r="C20" i="27" s="1"/>
  <c r="C21" i="27" l="1"/>
  <c r="C19" i="27"/>
  <c r="C18" i="27"/>
  <c r="AO16" i="2"/>
  <c r="AP1" i="2"/>
  <c r="C22" i="27" l="1"/>
  <c r="C7" i="27"/>
  <c r="C9" i="27"/>
  <c r="C8" i="27"/>
  <c r="C11" i="27"/>
  <c r="C10" i="27"/>
  <c r="C14" i="27"/>
  <c r="C12" i="27"/>
  <c r="C13" i="27"/>
  <c r="C15" i="27"/>
  <c r="C17" i="27"/>
  <c r="C16" i="27"/>
  <c r="AP2" i="2"/>
  <c r="AQ1" i="2"/>
  <c r="AQ2" i="2" l="1"/>
  <c r="AP3" i="2"/>
  <c r="AQ3" i="2" l="1"/>
  <c r="AP4" i="2"/>
  <c r="AQ4" i="2" l="1"/>
  <c r="AP5" i="2"/>
  <c r="AQ5" i="2" l="1"/>
  <c r="AP6" i="2"/>
  <c r="AP7" i="2" l="1"/>
  <c r="AQ6" i="2"/>
  <c r="AQ7" i="2" l="1"/>
  <c r="AP8" i="2"/>
  <c r="AQ8" i="2" l="1"/>
  <c r="AP9" i="2"/>
  <c r="AQ9" i="2" l="1"/>
  <c r="AP10" i="2"/>
  <c r="AQ10" i="2" l="1"/>
  <c r="AP11" i="2"/>
  <c r="AQ11" i="2" l="1"/>
  <c r="AP12" i="2"/>
  <c r="AP13" i="2" l="1"/>
  <c r="AQ12" i="2"/>
  <c r="AQ13" i="2" l="1"/>
  <c r="AP14" i="2"/>
  <c r="AP15" i="2" l="1"/>
  <c r="L19" i="27" s="1"/>
  <c r="AQ14" i="2"/>
  <c r="L20" i="27" l="1"/>
  <c r="L18" i="27"/>
  <c r="L17" i="27"/>
  <c r="AQ15" i="2"/>
  <c r="AP16" i="2"/>
  <c r="L7" i="27" l="1"/>
  <c r="L8" i="27"/>
  <c r="L11" i="27"/>
  <c r="L9" i="27"/>
  <c r="L10" i="27"/>
  <c r="L13" i="27"/>
  <c r="L12" i="27"/>
  <c r="L14" i="27"/>
  <c r="L16" i="27"/>
  <c r="L15" i="27"/>
  <c r="C10" i="2"/>
  <c r="P25" i="27" s="1"/>
  <c r="L21" i="27"/>
  <c r="AQ16" i="2"/>
  <c r="AR1" i="2"/>
  <c r="AS1" i="2" l="1"/>
  <c r="AR2" i="2"/>
  <c r="AR3" i="2" l="1"/>
  <c r="AS2" i="2"/>
  <c r="AS3" i="2" l="1"/>
  <c r="AR4" i="2"/>
  <c r="AS4" i="2" l="1"/>
  <c r="AR5" i="2"/>
  <c r="AS5" i="2" l="1"/>
  <c r="AR6" i="2"/>
  <c r="AR7" i="2" l="1"/>
  <c r="AS6" i="2"/>
  <c r="AS7" i="2" l="1"/>
  <c r="AR8" i="2"/>
  <c r="AS8" i="2" l="1"/>
  <c r="AR9" i="2"/>
  <c r="AS9" i="2" l="1"/>
  <c r="AR10" i="2"/>
  <c r="AR11" i="2" l="1"/>
  <c r="AS10" i="2"/>
  <c r="AR12" i="2" l="1"/>
  <c r="AS11" i="2"/>
  <c r="AS12" i="2" l="1"/>
  <c r="AR13" i="2"/>
  <c r="AS13" i="2" l="1"/>
  <c r="AR14" i="2"/>
  <c r="AS14" i="2" l="1"/>
  <c r="AR15" i="2"/>
  <c r="AS15" i="2" l="1"/>
  <c r="AR16" i="2"/>
  <c r="C19" i="28" s="1"/>
  <c r="C21" i="28" l="1"/>
  <c r="C18" i="28"/>
  <c r="C20" i="28"/>
  <c r="AT1" i="2"/>
  <c r="AS16" i="2"/>
  <c r="C22" i="28" l="1"/>
  <c r="C7" i="28"/>
  <c r="C8" i="28"/>
  <c r="C11" i="28"/>
  <c r="C9" i="28"/>
  <c r="C10" i="28"/>
  <c r="C13" i="28"/>
  <c r="C12" i="28"/>
  <c r="C14" i="28"/>
  <c r="C17" i="28"/>
  <c r="C15" i="28"/>
  <c r="C16" i="28"/>
  <c r="AU1" i="2"/>
  <c r="AT2" i="2"/>
  <c r="AU2" i="2" l="1"/>
  <c r="AT3" i="2"/>
  <c r="AU3" i="2" l="1"/>
  <c r="AT4" i="2"/>
  <c r="AU4" i="2" l="1"/>
  <c r="AT5" i="2"/>
  <c r="AU5" i="2" l="1"/>
  <c r="AT6" i="2"/>
  <c r="AU6" i="2" l="1"/>
  <c r="AT7" i="2"/>
  <c r="AU7" i="2" l="1"/>
  <c r="AT8" i="2"/>
  <c r="AU8" i="2" l="1"/>
  <c r="AT9" i="2"/>
  <c r="AU9" i="2" l="1"/>
  <c r="AT10" i="2"/>
  <c r="AT11" i="2" l="1"/>
  <c r="AU10" i="2"/>
  <c r="AT12" i="2" l="1"/>
  <c r="AU11" i="2"/>
  <c r="AU12" i="2" l="1"/>
  <c r="AT13" i="2"/>
  <c r="AU13" i="2" l="1"/>
  <c r="AT14" i="2"/>
  <c r="AT15" i="2" l="1"/>
  <c r="L19" i="28" s="1"/>
  <c r="AU14" i="2"/>
  <c r="L20" i="28" s="1"/>
  <c r="L18" i="28" l="1"/>
  <c r="L16" i="28"/>
  <c r="AU15" i="2"/>
  <c r="AT16" i="2"/>
  <c r="L7" i="28" l="1"/>
  <c r="L8" i="28"/>
  <c r="L11" i="28"/>
  <c r="L9" i="28"/>
  <c r="L10" i="28"/>
  <c r="L13" i="28"/>
  <c r="L12" i="28"/>
  <c r="L14" i="28"/>
  <c r="L17" i="28"/>
  <c r="L15" i="28"/>
  <c r="C11" i="2"/>
  <c r="P25" i="28" s="1"/>
  <c r="L21" i="28"/>
  <c r="AU16" i="2"/>
  <c r="AV1" i="2"/>
  <c r="AW1" i="2" l="1"/>
  <c r="AV2" i="2"/>
  <c r="AV3" i="2" l="1"/>
  <c r="AW2" i="2"/>
  <c r="AV4" i="2" l="1"/>
  <c r="AW3" i="2"/>
  <c r="AW4" i="2" l="1"/>
  <c r="AV5" i="2"/>
  <c r="AV6" i="2" l="1"/>
  <c r="AW5" i="2"/>
  <c r="AW6" i="2" l="1"/>
  <c r="AV7" i="2"/>
  <c r="AV8" i="2" l="1"/>
  <c r="AW7" i="2"/>
  <c r="AV9" i="2" l="1"/>
  <c r="AW8" i="2"/>
  <c r="AW9" i="2" l="1"/>
  <c r="AV10" i="2"/>
  <c r="AV11" i="2" l="1"/>
  <c r="AW10" i="2"/>
  <c r="AW11" i="2" l="1"/>
  <c r="AV12" i="2"/>
  <c r="AV13" i="2" l="1"/>
  <c r="AW12" i="2"/>
  <c r="AW13" i="2" l="1"/>
  <c r="AV14" i="2"/>
  <c r="AV15" i="2" l="1"/>
  <c r="AW14" i="2"/>
  <c r="AW15" i="2" l="1"/>
  <c r="AV16" i="2"/>
  <c r="C18" i="29" s="1"/>
  <c r="C21" i="29" l="1"/>
  <c r="C19" i="29"/>
  <c r="C20" i="29"/>
  <c r="AX1" i="2"/>
  <c r="AW16" i="2"/>
  <c r="C22" i="29" l="1"/>
  <c r="C8" i="29"/>
  <c r="C7" i="29"/>
  <c r="C10" i="29"/>
  <c r="C9" i="29"/>
  <c r="C11" i="29"/>
  <c r="C13" i="29"/>
  <c r="C12" i="29"/>
  <c r="C15" i="29"/>
  <c r="C14" i="29"/>
  <c r="C17" i="29"/>
  <c r="C16" i="29"/>
  <c r="AY1" i="2"/>
  <c r="AX2" i="2"/>
  <c r="AY2" i="2" l="1"/>
  <c r="AX3" i="2"/>
  <c r="AY3" i="2" l="1"/>
  <c r="AX4" i="2"/>
  <c r="AY4" i="2" l="1"/>
  <c r="AX5" i="2"/>
  <c r="AX6" i="2" l="1"/>
  <c r="AY5" i="2"/>
  <c r="AX7" i="2" l="1"/>
  <c r="AY6" i="2"/>
  <c r="AX8" i="2" l="1"/>
  <c r="AY7" i="2"/>
  <c r="AY8" i="2" l="1"/>
  <c r="AX9" i="2"/>
  <c r="AY9" i="2" l="1"/>
  <c r="AX10" i="2"/>
  <c r="AY10" i="2" l="1"/>
  <c r="AX11" i="2"/>
  <c r="AY11" i="2" l="1"/>
  <c r="AX12" i="2"/>
  <c r="AY12" i="2" l="1"/>
  <c r="C12" i="2" s="1"/>
  <c r="P25" i="29" s="1"/>
  <c r="AX13" i="2"/>
  <c r="L16" i="29" s="1"/>
  <c r="L18" i="29" l="1"/>
  <c r="L17" i="29"/>
  <c r="L15" i="29"/>
  <c r="AY13" i="2"/>
  <c r="AX14" i="2"/>
  <c r="L21" i="29" l="1"/>
  <c r="L20" i="29"/>
  <c r="L7" i="29"/>
  <c r="L10" i="29"/>
  <c r="L8" i="29"/>
  <c r="L9" i="29"/>
  <c r="L12" i="29"/>
  <c r="L11" i="29"/>
  <c r="L14" i="29"/>
  <c r="L13" i="29"/>
  <c r="L19" i="29"/>
  <c r="AX15" i="2"/>
  <c r="AY14" i="2"/>
  <c r="AY15" i="2" l="1"/>
  <c r="AX16" i="2"/>
  <c r="AY16" i="2" l="1"/>
  <c r="AZ1" i="2"/>
  <c r="AZ2" i="2" l="1"/>
  <c r="BA1" i="2"/>
  <c r="AZ3" i="2" l="1"/>
  <c r="BA2" i="2"/>
  <c r="BA3" i="2" l="1"/>
  <c r="AZ4" i="2"/>
  <c r="BA4" i="2" l="1"/>
  <c r="AZ5" i="2"/>
  <c r="AZ6" i="2" l="1"/>
  <c r="BA5" i="2"/>
  <c r="BA6" i="2" l="1"/>
  <c r="AZ7" i="2"/>
  <c r="AZ8" i="2" l="1"/>
  <c r="BA7" i="2"/>
  <c r="BA8" i="2" l="1"/>
  <c r="AZ9" i="2"/>
  <c r="BA9" i="2" l="1"/>
  <c r="AZ10" i="2"/>
  <c r="BA10" i="2" l="1"/>
  <c r="AZ11" i="2"/>
  <c r="BA11" i="2" l="1"/>
  <c r="AZ12" i="2"/>
  <c r="BA12" i="2" l="1"/>
  <c r="AZ13" i="2"/>
  <c r="BA13" i="2" l="1"/>
  <c r="AZ14" i="2"/>
  <c r="BA14" i="2" l="1"/>
  <c r="AZ15" i="2"/>
  <c r="BA15" i="2" l="1"/>
  <c r="AZ16" i="2"/>
  <c r="C20" i="30" s="1"/>
  <c r="C21" i="30" l="1"/>
  <c r="C19" i="30"/>
  <c r="C17" i="30"/>
  <c r="BB1" i="2"/>
  <c r="BA16" i="2"/>
  <c r="C22" i="30" l="1"/>
  <c r="C7" i="30"/>
  <c r="C9" i="30"/>
  <c r="C8" i="30"/>
  <c r="C11" i="30"/>
  <c r="C10" i="30"/>
  <c r="C13" i="30"/>
  <c r="C12" i="30"/>
  <c r="C14" i="30"/>
  <c r="C15" i="30"/>
  <c r="C18" i="30"/>
  <c r="C16" i="30"/>
  <c r="BC1" i="2"/>
  <c r="BB2" i="2"/>
  <c r="BC2" i="2" l="1"/>
  <c r="BB3" i="2"/>
  <c r="BB4" i="2" l="1"/>
  <c r="BC3" i="2"/>
  <c r="BC4" i="2" l="1"/>
  <c r="BB5" i="2"/>
  <c r="BB6" i="2" l="1"/>
  <c r="BC5" i="2"/>
  <c r="BC6" i="2" l="1"/>
  <c r="BB7" i="2"/>
  <c r="BB8" i="2" l="1"/>
  <c r="BC7" i="2"/>
  <c r="BC8" i="2" l="1"/>
  <c r="BB9" i="2"/>
  <c r="BC9" i="2" l="1"/>
  <c r="BB10" i="2"/>
  <c r="BB11" i="2" l="1"/>
  <c r="BC10" i="2"/>
  <c r="BC11" i="2" l="1"/>
  <c r="BB12" i="2"/>
  <c r="BC12" i="2" l="1"/>
  <c r="BB13" i="2"/>
  <c r="BC13" i="2" l="1"/>
  <c r="BB14" i="2"/>
  <c r="BC14" i="2" l="1"/>
  <c r="BB15" i="2"/>
  <c r="L19" i="30" s="1"/>
  <c r="L20" i="30" l="1"/>
  <c r="L17" i="30"/>
  <c r="L18" i="30"/>
  <c r="BC15" i="2"/>
  <c r="BB16" i="2"/>
  <c r="L7" i="30" l="1"/>
  <c r="L9" i="30"/>
  <c r="L8" i="30"/>
  <c r="L12" i="30"/>
  <c r="L10" i="30"/>
  <c r="L11" i="30"/>
  <c r="L15" i="30"/>
  <c r="L14" i="30"/>
  <c r="L13" i="30"/>
  <c r="L16" i="30"/>
  <c r="C13" i="2"/>
  <c r="P25" i="30" s="1"/>
  <c r="L21" i="30"/>
  <c r="BC16" i="2"/>
  <c r="BD1" i="2"/>
</calcChain>
</file>

<file path=xl/sharedStrings.xml><?xml version="1.0" encoding="utf-8"?>
<sst xmlns="http://schemas.openxmlformats.org/spreadsheetml/2006/main" count="655" uniqueCount="132">
  <si>
    <t>年（西暦）</t>
    <rPh sb="0" eb="1">
      <t>ネン</t>
    </rPh>
    <rPh sb="2" eb="4">
      <t>セイレキ</t>
    </rPh>
    <phoneticPr fontId="2"/>
  </si>
  <si>
    <t>所　属</t>
    <rPh sb="0" eb="1">
      <t>トコロ</t>
    </rPh>
    <rPh sb="2" eb="3">
      <t>ゾク</t>
    </rPh>
    <phoneticPr fontId="2"/>
  </si>
  <si>
    <t>月</t>
    <rPh sb="0" eb="1">
      <t>ツキ</t>
    </rPh>
    <phoneticPr fontId="2"/>
  </si>
  <si>
    <t>職　名</t>
    <rPh sb="0" eb="1">
      <t>ショク</t>
    </rPh>
    <rPh sb="2" eb="3">
      <t>メイ</t>
    </rPh>
    <phoneticPr fontId="2"/>
  </si>
  <si>
    <t>日</t>
    <rPh sb="0" eb="1">
      <t>ニチ</t>
    </rPh>
    <phoneticPr fontId="2"/>
  </si>
  <si>
    <t>曜日</t>
    <rPh sb="0" eb="2">
      <t>ヨウビ</t>
    </rPh>
    <phoneticPr fontId="2"/>
  </si>
  <si>
    <t>出張</t>
    <rPh sb="0" eb="2">
      <t>シュッチョウ</t>
    </rPh>
    <phoneticPr fontId="2"/>
  </si>
  <si>
    <t>年休</t>
    <rPh sb="0" eb="2">
      <t>ネンキュウ</t>
    </rPh>
    <phoneticPr fontId="2"/>
  </si>
  <si>
    <t>研修</t>
    <rPh sb="0" eb="2">
      <t>ケンシュウ</t>
    </rPh>
    <phoneticPr fontId="2"/>
  </si>
  <si>
    <t>勤務日数</t>
    <rPh sb="0" eb="2">
      <t>キンム</t>
    </rPh>
    <rPh sb="2" eb="4">
      <t>ニッスウ</t>
    </rPh>
    <phoneticPr fontId="2"/>
  </si>
  <si>
    <t>４月</t>
    <rPh sb="1" eb="2">
      <t>ガツ</t>
    </rPh>
    <phoneticPr fontId="2"/>
  </si>
  <si>
    <t>５月</t>
  </si>
  <si>
    <t>６月</t>
  </si>
  <si>
    <t>７月</t>
  </si>
  <si>
    <t>８月</t>
  </si>
  <si>
    <t>９月</t>
  </si>
  <si>
    <t>１０月</t>
  </si>
  <si>
    <t>１１月</t>
  </si>
  <si>
    <t>１２月</t>
  </si>
  <si>
    <t>１月</t>
  </si>
  <si>
    <t>２月</t>
  </si>
  <si>
    <t>３月</t>
  </si>
  <si>
    <t>所定時間</t>
    <rPh sb="0" eb="2">
      <t>ショテイ</t>
    </rPh>
    <rPh sb="2" eb="4">
      <t>ジカン</t>
    </rPh>
    <phoneticPr fontId="2"/>
  </si>
  <si>
    <t>時間外労働</t>
    <rPh sb="0" eb="3">
      <t>ジカンガイ</t>
    </rPh>
    <rPh sb="3" eb="5">
      <t>ロウドウ</t>
    </rPh>
    <phoneticPr fontId="2"/>
  </si>
  <si>
    <t>労働安全衛生法に基づく労働時間の状況の記録</t>
    <rPh sb="0" eb="2">
      <t>ロウドウ</t>
    </rPh>
    <rPh sb="2" eb="4">
      <t>アンゼン</t>
    </rPh>
    <rPh sb="4" eb="7">
      <t>エイセイホウ</t>
    </rPh>
    <rPh sb="8" eb="9">
      <t>モト</t>
    </rPh>
    <rPh sb="11" eb="13">
      <t>ロウドウ</t>
    </rPh>
    <rPh sb="13" eb="15">
      <t>ジカン</t>
    </rPh>
    <rPh sb="16" eb="18">
      <t>ジョウキョウ</t>
    </rPh>
    <rPh sb="19" eb="21">
      <t>キロク</t>
    </rPh>
    <phoneticPr fontId="2"/>
  </si>
  <si>
    <t>氏　名　</t>
    <rPh sb="0" eb="1">
      <t>シ</t>
    </rPh>
    <rPh sb="2" eb="3">
      <t>メイ</t>
    </rPh>
    <phoneticPr fontId="2"/>
  </si>
  <si>
    <t>※2　始期時刻から終期時刻までの時間が、「職務を遂行し得る時間」欄に自動計算されます。また、職務を遂行し得る時間の1箇月の合計が、「職務を遂行し得る
　　　る時間の合計」欄に自動計算されます。</t>
    <rPh sb="3" eb="5">
      <t>シキ</t>
    </rPh>
    <rPh sb="5" eb="7">
      <t>ジコク</t>
    </rPh>
    <rPh sb="9" eb="11">
      <t>シュウキ</t>
    </rPh>
    <rPh sb="11" eb="13">
      <t>ジコク</t>
    </rPh>
    <rPh sb="16" eb="18">
      <t>ジカン</t>
    </rPh>
    <rPh sb="21" eb="23">
      <t>ショクム</t>
    </rPh>
    <rPh sb="24" eb="26">
      <t>スイコウ</t>
    </rPh>
    <rPh sb="27" eb="28">
      <t>エ</t>
    </rPh>
    <rPh sb="29" eb="31">
      <t>ジカン</t>
    </rPh>
    <rPh sb="32" eb="33">
      <t>ラン</t>
    </rPh>
    <rPh sb="34" eb="36">
      <t>ジドウ</t>
    </rPh>
    <rPh sb="36" eb="38">
      <t>ケイサン</t>
    </rPh>
    <rPh sb="46" eb="48">
      <t>ショクム</t>
    </rPh>
    <rPh sb="49" eb="51">
      <t>スイコウ</t>
    </rPh>
    <rPh sb="52" eb="53">
      <t>ウ</t>
    </rPh>
    <rPh sb="54" eb="56">
      <t>ジカン</t>
    </rPh>
    <rPh sb="58" eb="60">
      <t>カゲツ</t>
    </rPh>
    <rPh sb="61" eb="63">
      <t>ゴウケイ</t>
    </rPh>
    <rPh sb="85" eb="86">
      <t>ラン</t>
    </rPh>
    <rPh sb="87" eb="89">
      <t>ジドウ</t>
    </rPh>
    <rPh sb="89" eb="91">
      <t>ケイサン</t>
    </rPh>
    <phoneticPr fontId="2"/>
  </si>
  <si>
    <t>※4　出張及び研修の場合は、出張、研修先に入った時刻を「始期時刻」欄に、出張、研修先から出た時刻を「終期時刻」欄に記入し、「特記事項」欄に出張又は研
　　　修と記入願います。</t>
    <rPh sb="3" eb="5">
      <t>シュッチョウ</t>
    </rPh>
    <rPh sb="5" eb="6">
      <t>オヨ</t>
    </rPh>
    <rPh sb="7" eb="9">
      <t>ケンシュウ</t>
    </rPh>
    <rPh sb="10" eb="12">
      <t>バアイ</t>
    </rPh>
    <rPh sb="14" eb="16">
      <t>シュッチョウ</t>
    </rPh>
    <rPh sb="17" eb="19">
      <t>ケンシュウ</t>
    </rPh>
    <rPh sb="19" eb="20">
      <t>サキ</t>
    </rPh>
    <rPh sb="21" eb="22">
      <t>ハイ</t>
    </rPh>
    <rPh sb="24" eb="26">
      <t>ジコク</t>
    </rPh>
    <rPh sb="28" eb="30">
      <t>シキ</t>
    </rPh>
    <rPh sb="30" eb="32">
      <t>ジコク</t>
    </rPh>
    <rPh sb="33" eb="34">
      <t>ラン</t>
    </rPh>
    <rPh sb="36" eb="38">
      <t>シュッチョウ</t>
    </rPh>
    <rPh sb="39" eb="41">
      <t>ケンシュウ</t>
    </rPh>
    <rPh sb="41" eb="42">
      <t>サキ</t>
    </rPh>
    <rPh sb="44" eb="45">
      <t>デ</t>
    </rPh>
    <rPh sb="46" eb="48">
      <t>ジコク</t>
    </rPh>
    <rPh sb="50" eb="52">
      <t>シュウキ</t>
    </rPh>
    <rPh sb="52" eb="54">
      <t>ジコク</t>
    </rPh>
    <rPh sb="55" eb="56">
      <t>ラン</t>
    </rPh>
    <rPh sb="57" eb="59">
      <t>キニュウ</t>
    </rPh>
    <rPh sb="62" eb="64">
      <t>トッキ</t>
    </rPh>
    <rPh sb="64" eb="66">
      <t>ジコウ</t>
    </rPh>
    <rPh sb="67" eb="68">
      <t>ラン</t>
    </rPh>
    <rPh sb="69" eb="71">
      <t>シュッチョウ</t>
    </rPh>
    <rPh sb="71" eb="72">
      <t>マタ</t>
    </rPh>
    <rPh sb="73" eb="74">
      <t>ケン</t>
    </rPh>
    <rPh sb="78" eb="79">
      <t>オサム</t>
    </rPh>
    <rPh sb="80" eb="82">
      <t>キニュウ</t>
    </rPh>
    <rPh sb="82" eb="83">
      <t>ネガ</t>
    </rPh>
    <phoneticPr fontId="2"/>
  </si>
  <si>
    <t>勤務場所から出張先</t>
    <rPh sb="0" eb="2">
      <t>キンム</t>
    </rPh>
    <rPh sb="2" eb="4">
      <t>バショ</t>
    </rPh>
    <rPh sb="6" eb="8">
      <t>シュッチョウ</t>
    </rPh>
    <rPh sb="8" eb="9">
      <t>サキ</t>
    </rPh>
    <phoneticPr fontId="2"/>
  </si>
  <si>
    <t>※1　１日の最初に勤務場所に入室したときの時刻を「始期時刻」欄に、勤務場所に戻る事を前提としないで退室したときの時刻を「終期時刻」欄に記入願います。</t>
    <rPh sb="9" eb="11">
      <t>キンム</t>
    </rPh>
    <rPh sb="11" eb="13">
      <t>バショ</t>
    </rPh>
    <rPh sb="14" eb="16">
      <t>ニュウシツ</t>
    </rPh>
    <rPh sb="21" eb="23">
      <t>ジコク</t>
    </rPh>
    <rPh sb="25" eb="27">
      <t>シキ</t>
    </rPh>
    <rPh sb="27" eb="29">
      <t>ジコク</t>
    </rPh>
    <rPh sb="30" eb="31">
      <t>ラン</t>
    </rPh>
    <rPh sb="33" eb="35">
      <t>キンム</t>
    </rPh>
    <rPh sb="35" eb="37">
      <t>バショ</t>
    </rPh>
    <rPh sb="49" eb="51">
      <t>タイシツ</t>
    </rPh>
    <rPh sb="60" eb="62">
      <t>シュウキ</t>
    </rPh>
    <rPh sb="62" eb="64">
      <t>ジコク</t>
    </rPh>
    <rPh sb="65" eb="66">
      <t>ラン</t>
    </rPh>
    <rPh sb="69" eb="70">
      <t>ネガ</t>
    </rPh>
    <phoneticPr fontId="2"/>
  </si>
  <si>
    <t>※5　勤務場所に入室してから、出張、研修先に出向く場合は、「始期時刻」欄に勤務場所に入室した時の時刻を、「終期時刻」欄に出張、研修先から出た時刻を記
　　　入願います。また、出張、研修先から戻り、勤務場所に入室した場合は、「始期時刻」欄に出張、研修先に入った時刻を、「終期時刻」欄に勤務場所から退室し
　　　た時刻を記入願います。なお、いずれの場合にも「特記事項」欄にその旨を記入願います。（記入例：出張先から勤務場所　勤務場所から出張先等）</t>
    <rPh sb="3" eb="5">
      <t>キンム</t>
    </rPh>
    <rPh sb="5" eb="7">
      <t>バショ</t>
    </rPh>
    <rPh sb="8" eb="10">
      <t>ニュウシツ</t>
    </rPh>
    <rPh sb="15" eb="17">
      <t>シュッチョウ</t>
    </rPh>
    <rPh sb="18" eb="20">
      <t>ケンシュウ</t>
    </rPh>
    <rPh sb="20" eb="21">
      <t>サキ</t>
    </rPh>
    <rPh sb="22" eb="24">
      <t>デム</t>
    </rPh>
    <rPh sb="25" eb="27">
      <t>バアイ</t>
    </rPh>
    <rPh sb="30" eb="32">
      <t>シキ</t>
    </rPh>
    <rPh sb="32" eb="33">
      <t>ジ</t>
    </rPh>
    <rPh sb="33" eb="34">
      <t>コク</t>
    </rPh>
    <rPh sb="35" eb="36">
      <t>ラン</t>
    </rPh>
    <rPh sb="37" eb="39">
      <t>キンム</t>
    </rPh>
    <rPh sb="39" eb="41">
      <t>バショ</t>
    </rPh>
    <rPh sb="42" eb="44">
      <t>ニュウシツ</t>
    </rPh>
    <rPh sb="46" eb="47">
      <t>トキ</t>
    </rPh>
    <rPh sb="48" eb="50">
      <t>ジコク</t>
    </rPh>
    <rPh sb="53" eb="55">
      <t>シュウキ</t>
    </rPh>
    <rPh sb="55" eb="57">
      <t>ジコク</t>
    </rPh>
    <rPh sb="58" eb="59">
      <t>ラン</t>
    </rPh>
    <rPh sb="60" eb="62">
      <t>シュッチョウ</t>
    </rPh>
    <rPh sb="63" eb="65">
      <t>ケンシュウ</t>
    </rPh>
    <rPh sb="65" eb="66">
      <t>サキ</t>
    </rPh>
    <rPh sb="68" eb="69">
      <t>デ</t>
    </rPh>
    <rPh sb="71" eb="72">
      <t>コク</t>
    </rPh>
    <rPh sb="87" eb="89">
      <t>シュッチョウ</t>
    </rPh>
    <rPh sb="90" eb="92">
      <t>ケンシュウ</t>
    </rPh>
    <rPh sb="92" eb="93">
      <t>サキ</t>
    </rPh>
    <rPh sb="95" eb="96">
      <t>モド</t>
    </rPh>
    <rPh sb="98" eb="100">
      <t>キンム</t>
    </rPh>
    <rPh sb="100" eb="102">
      <t>バショ</t>
    </rPh>
    <rPh sb="103" eb="105">
      <t>ニュウシツ</t>
    </rPh>
    <rPh sb="107" eb="109">
      <t>バアイ</t>
    </rPh>
    <rPh sb="112" eb="114">
      <t>シキ</t>
    </rPh>
    <rPh sb="114" eb="116">
      <t>ジコク</t>
    </rPh>
    <rPh sb="117" eb="118">
      <t>ラン</t>
    </rPh>
    <rPh sb="119" eb="121">
      <t>シュッチョウ</t>
    </rPh>
    <rPh sb="122" eb="124">
      <t>ケンシュウ</t>
    </rPh>
    <rPh sb="124" eb="125">
      <t>サキ</t>
    </rPh>
    <rPh sb="126" eb="127">
      <t>ハイ</t>
    </rPh>
    <rPh sb="129" eb="131">
      <t>ジコク</t>
    </rPh>
    <rPh sb="134" eb="136">
      <t>シュウキ</t>
    </rPh>
    <rPh sb="136" eb="138">
      <t>ジコク</t>
    </rPh>
    <rPh sb="139" eb="140">
      <t>ラン</t>
    </rPh>
    <rPh sb="160" eb="161">
      <t>ネガ</t>
    </rPh>
    <rPh sb="172" eb="174">
      <t>バアイ</t>
    </rPh>
    <rPh sb="188" eb="190">
      <t>キニュウ</t>
    </rPh>
    <rPh sb="196" eb="198">
      <t>キニュウ</t>
    </rPh>
    <rPh sb="198" eb="199">
      <t>レイ</t>
    </rPh>
    <rPh sb="200" eb="202">
      <t>シュッチョウ</t>
    </rPh>
    <rPh sb="202" eb="203">
      <t>サキ</t>
    </rPh>
    <rPh sb="205" eb="207">
      <t>キンム</t>
    </rPh>
    <rPh sb="207" eb="209">
      <t>バショ</t>
    </rPh>
    <rPh sb="210" eb="212">
      <t>キンム</t>
    </rPh>
    <rPh sb="212" eb="214">
      <t>バショ</t>
    </rPh>
    <rPh sb="216" eb="218">
      <t>シュッチョウ</t>
    </rPh>
    <rPh sb="218" eb="219">
      <t>サキ</t>
    </rPh>
    <rPh sb="219" eb="220">
      <t>トウ</t>
    </rPh>
    <phoneticPr fontId="2"/>
  </si>
  <si>
    <t>※6　振替、有給休暇等の場合は、「特記事項」欄にその旨記入願います。</t>
    <rPh sb="3" eb="5">
      <t>フリカエ</t>
    </rPh>
    <rPh sb="6" eb="8">
      <t>ユウキュウ</t>
    </rPh>
    <rPh sb="8" eb="10">
      <t>キュウカ</t>
    </rPh>
    <rPh sb="10" eb="11">
      <t>トウ</t>
    </rPh>
    <rPh sb="12" eb="14">
      <t>バアイ</t>
    </rPh>
    <rPh sb="17" eb="19">
      <t>トッキ</t>
    </rPh>
    <rPh sb="19" eb="21">
      <t>ジコウ</t>
    </rPh>
    <rPh sb="22" eb="23">
      <t>ラン</t>
    </rPh>
    <rPh sb="26" eb="27">
      <t>ムネ</t>
    </rPh>
    <rPh sb="27" eb="29">
      <t>キニュウ</t>
    </rPh>
    <rPh sb="29" eb="30">
      <t>ネガ</t>
    </rPh>
    <phoneticPr fontId="2"/>
  </si>
  <si>
    <t>※7　「産業医への報告」欄は、自動判別になっています。「職務を遂行し得る時間の合計」欄の時間数が、産業医に報告する必要がある時間数を超えると、自動的
　　　に「要」となります。</t>
    <rPh sb="4" eb="7">
      <t>サンギョウイ</t>
    </rPh>
    <rPh sb="9" eb="11">
      <t>ホウコク</t>
    </rPh>
    <rPh sb="12" eb="13">
      <t>ラン</t>
    </rPh>
    <rPh sb="15" eb="17">
      <t>ジドウ</t>
    </rPh>
    <rPh sb="17" eb="19">
      <t>ハンベツ</t>
    </rPh>
    <rPh sb="28" eb="30">
      <t>ショクム</t>
    </rPh>
    <rPh sb="31" eb="33">
      <t>スイコウ</t>
    </rPh>
    <rPh sb="34" eb="35">
      <t>エ</t>
    </rPh>
    <rPh sb="36" eb="38">
      <t>ジカン</t>
    </rPh>
    <rPh sb="39" eb="41">
      <t>ゴウケイ</t>
    </rPh>
    <rPh sb="42" eb="43">
      <t>ラン</t>
    </rPh>
    <rPh sb="44" eb="46">
      <t>ジカン</t>
    </rPh>
    <rPh sb="46" eb="47">
      <t>スウ</t>
    </rPh>
    <rPh sb="49" eb="52">
      <t>サンギョウイ</t>
    </rPh>
    <rPh sb="53" eb="55">
      <t>ホウコク</t>
    </rPh>
    <rPh sb="57" eb="59">
      <t>ヒツヨウ</t>
    </rPh>
    <rPh sb="62" eb="64">
      <t>ジカン</t>
    </rPh>
    <rPh sb="64" eb="65">
      <t>スウ</t>
    </rPh>
    <rPh sb="66" eb="67">
      <t>コ</t>
    </rPh>
    <rPh sb="71" eb="74">
      <t>ジドウテキ</t>
    </rPh>
    <phoneticPr fontId="2"/>
  </si>
  <si>
    <t>職務を遂行し得る時間の
始期及び終期　　　　　　　　　　　　　　　　　　　</t>
    <rPh sb="0" eb="2">
      <t>ショクム</t>
    </rPh>
    <rPh sb="3" eb="5">
      <t>スイコウ</t>
    </rPh>
    <rPh sb="6" eb="7">
      <t>エ</t>
    </rPh>
    <rPh sb="8" eb="10">
      <t>ジカン</t>
    </rPh>
    <rPh sb="12" eb="14">
      <t>シキ</t>
    </rPh>
    <rPh sb="14" eb="15">
      <t>オヨ</t>
    </rPh>
    <rPh sb="16" eb="18">
      <t>シュウキ</t>
    </rPh>
    <phoneticPr fontId="2"/>
  </si>
  <si>
    <t>祝日・休日</t>
    <rPh sb="0" eb="2">
      <t>シュクジツ</t>
    </rPh>
    <rPh sb="3" eb="5">
      <t>キュウジツ</t>
    </rPh>
    <phoneticPr fontId="2"/>
  </si>
  <si>
    <r>
      <t xml:space="preserve">職務を遂行
し得る時間
</t>
    </r>
    <r>
      <rPr>
        <sz val="8"/>
        <rFont val="Meiryo UI"/>
        <family val="3"/>
        <charset val="128"/>
      </rPr>
      <t>(※2,3）</t>
    </r>
    <rPh sb="0" eb="2">
      <t>ショクム</t>
    </rPh>
    <rPh sb="3" eb="5">
      <t>スイコウ</t>
    </rPh>
    <rPh sb="7" eb="8">
      <t>ウ</t>
    </rPh>
    <rPh sb="9" eb="11">
      <t>ジカン</t>
    </rPh>
    <phoneticPr fontId="2"/>
  </si>
  <si>
    <r>
      <t>特記事項
　</t>
    </r>
    <r>
      <rPr>
        <sz val="8"/>
        <rFont val="Meiryo UI"/>
        <family val="3"/>
        <charset val="128"/>
      </rPr>
      <t>(※4,5,6）</t>
    </r>
    <rPh sb="0" eb="2">
      <t>トッキ</t>
    </rPh>
    <rPh sb="2" eb="4">
      <t>ジコウ</t>
    </rPh>
    <phoneticPr fontId="2"/>
  </si>
  <si>
    <r>
      <t xml:space="preserve">職務を遂行し得る時間の合計
</t>
    </r>
    <r>
      <rPr>
        <sz val="10"/>
        <rFont val="Meiryo UI"/>
        <family val="3"/>
        <charset val="128"/>
      </rPr>
      <t xml:space="preserve"> （※2）</t>
    </r>
    <rPh sb="11" eb="13">
      <t>ゴウケイ</t>
    </rPh>
    <phoneticPr fontId="2"/>
  </si>
  <si>
    <r>
      <t xml:space="preserve">産業医への報告 </t>
    </r>
    <r>
      <rPr>
        <sz val="10"/>
        <rFont val="Meiryo UI"/>
        <family val="3"/>
        <charset val="128"/>
      </rPr>
      <t>（※7）</t>
    </r>
    <rPh sb="0" eb="3">
      <t>サンギョウイ</t>
    </rPh>
    <rPh sb="5" eb="7">
      <t>ホウコク</t>
    </rPh>
    <phoneticPr fontId="2"/>
  </si>
  <si>
    <r>
      <t>※3　職務を遂行し得る時間には、各自の裁量により取得した休憩時間・休息時間等を含んでいます。</t>
    </r>
    <r>
      <rPr>
        <strike/>
        <sz val="9"/>
        <color indexed="8"/>
        <rFont val="Meiryo UI"/>
        <family val="3"/>
        <charset val="128"/>
      </rPr>
      <t xml:space="preserve">
</t>
    </r>
    <r>
      <rPr>
        <sz val="9"/>
        <color indexed="8"/>
        <rFont val="Meiryo UI"/>
        <family val="3"/>
        <charset val="128"/>
      </rPr>
      <t>　　　</t>
    </r>
    <rPh sb="3" eb="5">
      <t>ショクム</t>
    </rPh>
    <rPh sb="6" eb="8">
      <t>スイコウ</t>
    </rPh>
    <rPh sb="9" eb="10">
      <t>エ</t>
    </rPh>
    <rPh sb="11" eb="13">
      <t>ジカン</t>
    </rPh>
    <rPh sb="16" eb="18">
      <t>カクジ</t>
    </rPh>
    <rPh sb="19" eb="21">
      <t>サイリョウ</t>
    </rPh>
    <rPh sb="24" eb="26">
      <t>シュトク</t>
    </rPh>
    <rPh sb="28" eb="30">
      <t>キュウケイ</t>
    </rPh>
    <rPh sb="30" eb="32">
      <t>ジカン</t>
    </rPh>
    <rPh sb="33" eb="35">
      <t>キュウソク</t>
    </rPh>
    <rPh sb="35" eb="37">
      <t>ジカン</t>
    </rPh>
    <rPh sb="37" eb="38">
      <t>トウ</t>
    </rPh>
    <rPh sb="39" eb="40">
      <t>フク</t>
    </rPh>
    <phoneticPr fontId="2"/>
  </si>
  <si>
    <r>
      <t xml:space="preserve">始期時刻
</t>
    </r>
    <r>
      <rPr>
        <sz val="8"/>
        <rFont val="Meiryo UI"/>
        <family val="3"/>
        <charset val="128"/>
      </rPr>
      <t>(※1）　</t>
    </r>
    <rPh sb="0" eb="2">
      <t>シキ</t>
    </rPh>
    <rPh sb="2" eb="3">
      <t>ジ</t>
    </rPh>
    <rPh sb="3" eb="4">
      <t>コク</t>
    </rPh>
    <phoneticPr fontId="2"/>
  </si>
  <si>
    <r>
      <t xml:space="preserve">終期時刻
</t>
    </r>
    <r>
      <rPr>
        <sz val="8"/>
        <rFont val="Meiryo UI"/>
        <family val="3"/>
        <charset val="128"/>
      </rPr>
      <t>(※1）</t>
    </r>
    <rPh sb="0" eb="2">
      <t>シュウキ</t>
    </rPh>
    <rPh sb="2" eb="3">
      <t>ジ</t>
    </rPh>
    <rPh sb="3" eb="4">
      <t>コク</t>
    </rPh>
    <phoneticPr fontId="2"/>
  </si>
  <si>
    <t>16日出張の
振替</t>
    <rPh sb="2" eb="3">
      <t>ニチ</t>
    </rPh>
    <rPh sb="3" eb="5">
      <t>シュッチョウ</t>
    </rPh>
    <rPh sb="7" eb="9">
      <t>フリカエ</t>
    </rPh>
    <phoneticPr fontId="2"/>
  </si>
  <si>
    <t>17日出張の
振替</t>
    <rPh sb="2" eb="3">
      <t>ニチ</t>
    </rPh>
    <rPh sb="3" eb="5">
      <t>シュッチョウ</t>
    </rPh>
    <rPh sb="7" eb="9">
      <t>フリカエ</t>
    </rPh>
    <phoneticPr fontId="2"/>
  </si>
  <si>
    <t>祝</t>
    <rPh sb="0" eb="1">
      <t>シュク</t>
    </rPh>
    <phoneticPr fontId="2"/>
  </si>
  <si>
    <t>year</t>
    <phoneticPr fontId="2"/>
  </si>
  <si>
    <t>Affiliation</t>
    <phoneticPr fontId="2"/>
  </si>
  <si>
    <t>month</t>
    <phoneticPr fontId="2"/>
  </si>
  <si>
    <t>Position</t>
    <phoneticPr fontId="2"/>
  </si>
  <si>
    <t>Name</t>
    <phoneticPr fontId="2"/>
  </si>
  <si>
    <t>Date</t>
    <phoneticPr fontId="2"/>
  </si>
  <si>
    <r>
      <t xml:space="preserve">Sub total of the day
</t>
    </r>
    <r>
      <rPr>
        <sz val="8"/>
        <rFont val="Meiryo UI"/>
        <family val="3"/>
        <charset val="128"/>
      </rPr>
      <t>(※2,3）</t>
    </r>
    <phoneticPr fontId="2"/>
  </si>
  <si>
    <t>Start time
(※1）　</t>
    <phoneticPr fontId="2"/>
  </si>
  <si>
    <t>Finish time
(※1）</t>
    <phoneticPr fontId="2"/>
  </si>
  <si>
    <t>Business trip</t>
    <phoneticPr fontId="2"/>
  </si>
  <si>
    <r>
      <t>Special note①
　</t>
    </r>
    <r>
      <rPr>
        <sz val="8"/>
        <rFont val="Meiryo UI"/>
        <family val="3"/>
        <charset val="128"/>
      </rPr>
      <t>(※4）</t>
    </r>
    <phoneticPr fontId="2"/>
  </si>
  <si>
    <t>※1</t>
    <phoneticPr fontId="2"/>
  </si>
  <si>
    <t>Please enter the time when you first enter the work place in the "Start Time" column and the time when you leave the work place without returning to the work place in the "End Time" column.</t>
    <phoneticPr fontId="2"/>
  </si>
  <si>
    <t>※2</t>
    <phoneticPr fontId="2"/>
  </si>
  <si>
    <t>The time from the start time to the end time is automatically calculated in the "Sub total of the day" column. The monthly total of time available to perform duties is automatically calculated in the "The total of time available to perform duties" column.</t>
    <phoneticPr fontId="2"/>
  </si>
  <si>
    <t>※3</t>
    <phoneticPr fontId="2"/>
  </si>
  <si>
    <t>Time available to perform duties includes breaks, rest periods, etc., taken at the discretion of each employee.</t>
    <phoneticPr fontId="2"/>
  </si>
  <si>
    <t>※4</t>
    <phoneticPr fontId="2"/>
  </si>
  <si>
    <t>In the case of business trip, telework and training, please enter the time when you started your business trip or telework or entered the training site in the "Start Time" column, and enter the time when you finished your business trip or telework or left the training site in the "End Time" column. Please select the appropriate item from the pull-down list in the "Special Notes①" column.</t>
    <phoneticPr fontId="2"/>
  </si>
  <si>
    <t>※5</t>
    <phoneticPr fontId="2"/>
  </si>
  <si>
    <t>※6</t>
    <phoneticPr fontId="2"/>
  </si>
  <si>
    <t>If you are taking a substitute or paid leave, please indicate so in the "Special Notes②" column.</t>
    <phoneticPr fontId="2"/>
  </si>
  <si>
    <t>※7</t>
    <phoneticPr fontId="2"/>
  </si>
  <si>
    <t>The "Report to Occupational Health Physician" field is automatically identified. If the number of hours in the "The total of time available to perform duties" column exceeds the number of hours that need to be reported to occupational physician, the number is automatically set to "Required.</t>
    <phoneticPr fontId="2"/>
  </si>
  <si>
    <t>Start time and Finish time 
of the time available to perform duties</t>
    <phoneticPr fontId="2"/>
  </si>
  <si>
    <t>出張</t>
  </si>
  <si>
    <t>研修</t>
  </si>
  <si>
    <t>テレワーク（終日・自宅）</t>
  </si>
  <si>
    <t>テレワーク（終日・親族の住居）</t>
  </si>
  <si>
    <t>テレワーク（終日・宿泊施設の客室）</t>
  </si>
  <si>
    <t>テレワーク（終日・総長の認める場所）</t>
  </si>
  <si>
    <t>テレワーク（終日・その他）</t>
  </si>
  <si>
    <t>テレワーク（一部・自宅）</t>
  </si>
  <si>
    <t>テレワーク（一部・親族の住居）</t>
  </si>
  <si>
    <t>テレワーク（一部・宿泊施設の客室）</t>
  </si>
  <si>
    <t>テレワーク（一部・総長の認める場所）</t>
  </si>
  <si>
    <t>テレワーク（一部・その他）</t>
  </si>
  <si>
    <t>Training</t>
  </si>
  <si>
    <t>Telework (all day, at home)</t>
  </si>
  <si>
    <t>Telework (all day, in a guest room at an accommodation facility)</t>
  </si>
  <si>
    <t>Telework (all day, at a location approved by the President)</t>
  </si>
  <si>
    <t>Telework (all day, other)</t>
  </si>
  <si>
    <r>
      <t>The total of time available to perform duties（</t>
    </r>
    <r>
      <rPr>
        <sz val="10"/>
        <rFont val="Meiryo UI"/>
        <family val="3"/>
        <charset val="128"/>
      </rPr>
      <t>※2</t>
    </r>
    <r>
      <rPr>
        <sz val="12"/>
        <rFont val="Meiryo UI"/>
        <family val="3"/>
        <charset val="128"/>
      </rPr>
      <t>）</t>
    </r>
    <phoneticPr fontId="2"/>
  </si>
  <si>
    <r>
      <t>The total of time available to perform duties</t>
    </r>
    <r>
      <rPr>
        <sz val="10"/>
        <rFont val="Meiryo UI"/>
        <family val="3"/>
        <charset val="128"/>
      </rPr>
      <t xml:space="preserve"> （※2）</t>
    </r>
    <phoneticPr fontId="2"/>
  </si>
  <si>
    <t>Telework (all day, at a relative's residence)</t>
    <phoneticPr fontId="2"/>
  </si>
  <si>
    <t>Telework (part of the day, in a guest room at an accommodation facility)</t>
    <phoneticPr fontId="2"/>
  </si>
  <si>
    <t>Telework (part of the day, at a relative's residence)</t>
    <phoneticPr fontId="2"/>
  </si>
  <si>
    <t>Telework (part of the day, at home)</t>
  </si>
  <si>
    <t>Telework (part of the day, at home)</t>
    <phoneticPr fontId="2"/>
  </si>
  <si>
    <t>Telework (part of the day, at a location approved by the President)</t>
    <phoneticPr fontId="2"/>
  </si>
  <si>
    <t>Telework (part of the day, other)</t>
    <phoneticPr fontId="2"/>
  </si>
  <si>
    <t>If you enter your place of work and then leave for a business trip or training, please enter the time when you entered your place of work in the "Start Time" column and the time when you left for your business trip or training in the "End Time" column. If you return from a business trip or training, please enter the time when you entered the business trip or training in the "Start Time" column and the time when you left the work place in the "End Time" column. In either case, please indicate this in the "Special Notes②" column. (Example: From work place to business trip, from business trip to work place, etc.)</t>
    <phoneticPr fontId="2"/>
  </si>
  <si>
    <t>From work place to business trip</t>
    <phoneticPr fontId="2"/>
  </si>
  <si>
    <t>Paid leave</t>
    <phoneticPr fontId="2"/>
  </si>
  <si>
    <t>Record of Situation of Working hours based on Industrial Safety and Health Act</t>
    <phoneticPr fontId="2"/>
  </si>
  <si>
    <t>昭和の日</t>
  </si>
  <si>
    <t>憲法記念日</t>
  </si>
  <si>
    <t>みどりの日</t>
  </si>
  <si>
    <t>こどもの日</t>
  </si>
  <si>
    <t>振替休日</t>
    <rPh sb="0" eb="2">
      <t>フリカエ</t>
    </rPh>
    <rPh sb="2" eb="4">
      <t>キュウジツ</t>
    </rPh>
    <phoneticPr fontId="2"/>
  </si>
  <si>
    <t>海の日</t>
  </si>
  <si>
    <t>山の日</t>
  </si>
  <si>
    <t>敬老の日</t>
  </si>
  <si>
    <t>秋分の日</t>
  </si>
  <si>
    <t>スポーツの日</t>
    <phoneticPr fontId="2"/>
  </si>
  <si>
    <t>文化の日</t>
  </si>
  <si>
    <t>勤労感謝の日</t>
  </si>
  <si>
    <t>元日</t>
  </si>
  <si>
    <t>成人の日</t>
  </si>
  <si>
    <t>建国記念の日</t>
  </si>
  <si>
    <t>天皇誕生日</t>
  </si>
  <si>
    <t>春分の日</t>
  </si>
  <si>
    <t>国民の休日</t>
    <rPh sb="0" eb="2">
      <t>コクミン</t>
    </rPh>
    <rPh sb="3" eb="5">
      <t>キュウジツ</t>
    </rPh>
    <phoneticPr fontId="2"/>
  </si>
  <si>
    <t>Alternative leave(April 11)</t>
    <phoneticPr fontId="2"/>
  </si>
  <si>
    <t>Business trip</t>
  </si>
  <si>
    <t>Travel only</t>
    <phoneticPr fontId="2"/>
  </si>
  <si>
    <r>
      <t>Special note②
　</t>
    </r>
    <r>
      <rPr>
        <sz val="8"/>
        <rFont val="Meiryo UI"/>
        <family val="3"/>
        <charset val="128"/>
      </rPr>
      <t>(※5,6,7）</t>
    </r>
    <phoneticPr fontId="2"/>
  </si>
  <si>
    <r>
      <t xml:space="preserve">Report to Occupational Health Physician </t>
    </r>
    <r>
      <rPr>
        <sz val="9"/>
        <rFont val="Meiryo UI"/>
        <family val="3"/>
        <charset val="128"/>
      </rPr>
      <t>（※8）</t>
    </r>
    <phoneticPr fontId="2"/>
  </si>
  <si>
    <t>※8</t>
    <phoneticPr fontId="2"/>
  </si>
  <si>
    <t>If you spend an entire day traveling without stopping at your regular workplace, a business trip destination, or a training site, please follow these guidelines:
For Workdays: Enter "8:30" in the "Start Time" column and "17:15" in the "End Time" column. Additionally, enter "Travel only" in the "Special Notes②" column.
For Non-working Days (Holidays): Please leave all columns blank.</t>
    <phoneticPr fontId="2"/>
  </si>
  <si>
    <r>
      <t xml:space="preserve">Special note②
</t>
    </r>
    <r>
      <rPr>
        <sz val="8"/>
        <rFont val="Meiryo UI"/>
        <family val="3"/>
        <charset val="128"/>
      </rPr>
      <t>(※5,6,7）</t>
    </r>
    <phoneticPr fontId="2"/>
  </si>
  <si>
    <t>Initial setting of time available for work</t>
    <phoneticPr fontId="2"/>
  </si>
  <si>
    <t>Starting time</t>
    <phoneticPr fontId="2"/>
  </si>
  <si>
    <t>Ending time</t>
    <phoneticPr fontId="2"/>
  </si>
  <si>
    <t>↑When the above time is corrected, the tentative input time in the table on the left will be corrected at once.</t>
    <phoneticPr fontId="2"/>
  </si>
  <si>
    <t>day off</t>
  </si>
  <si>
    <t>day off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</si>
</sst>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aaa"/>
  </numFmts>
  <fonts count="24">
    <font>
      <sz val="11"/>
      <name val="ＭＳ Ｐゴシック"/>
      <family val="3"/>
      <charset val="128"/>
    </font>
    <font>
      <sz val="11"/>
      <name val="ＭＳ Ｐゴシック"/>
      <family val="3"/>
      <charset val="128"/>
    </font>
    <font>
      <sz val="6"/>
      <name val="ＭＳ Ｐゴシック"/>
      <family val="3"/>
      <charset val="128"/>
    </font>
    <font>
      <b/>
      <sz val="10"/>
      <name val="Meiryo UI"/>
      <family val="3"/>
      <charset val="128"/>
    </font>
    <font>
      <b/>
      <sz val="16"/>
      <color theme="1"/>
      <name val="Meiryo UI"/>
      <family val="3"/>
      <charset val="128"/>
    </font>
    <font>
      <sz val="12"/>
      <name val="Meiryo UI"/>
      <family val="3"/>
      <charset val="128"/>
    </font>
    <font>
      <b/>
      <sz val="16"/>
      <name val="Meiryo UI"/>
      <family val="3"/>
      <charset val="128"/>
    </font>
    <font>
      <sz val="10"/>
      <name val="Meiryo UI"/>
      <family val="3"/>
      <charset val="128"/>
    </font>
    <font>
      <b/>
      <sz val="11"/>
      <name val="Meiryo UI"/>
      <family val="3"/>
      <charset val="128"/>
    </font>
    <font>
      <b/>
      <sz val="8"/>
      <name val="Meiryo UI"/>
      <family val="3"/>
      <charset val="128"/>
    </font>
    <font>
      <b/>
      <sz val="12"/>
      <name val="Meiryo UI"/>
      <family val="3"/>
      <charset val="128"/>
    </font>
    <font>
      <sz val="8"/>
      <name val="Meiryo UI"/>
      <family val="3"/>
      <charset val="128"/>
    </font>
    <font>
      <sz val="11"/>
      <name val="Meiryo UI"/>
      <family val="3"/>
      <charset val="128"/>
    </font>
    <font>
      <b/>
      <sz val="9"/>
      <name val="Meiryo UI"/>
      <family val="3"/>
      <charset val="128"/>
    </font>
    <font>
      <sz val="9"/>
      <name val="Meiryo UI"/>
      <family val="3"/>
      <charset val="128"/>
    </font>
    <font>
      <sz val="9"/>
      <color theme="1"/>
      <name val="Meiryo UI"/>
      <family val="3"/>
      <charset val="128"/>
    </font>
    <font>
      <strike/>
      <sz val="9"/>
      <color indexed="8"/>
      <name val="Meiryo UI"/>
      <family val="3"/>
      <charset val="128"/>
    </font>
    <font>
      <sz val="9"/>
      <color indexed="8"/>
      <name val="Meiryo UI"/>
      <family val="3"/>
      <charset val="128"/>
    </font>
    <font>
      <sz val="12"/>
      <color theme="1"/>
      <name val="Meiryo UI"/>
      <family val="3"/>
      <charset val="128"/>
    </font>
    <font>
      <sz val="11"/>
      <name val="Meiryo UI"/>
      <family val="2"/>
      <charset val="128"/>
    </font>
    <font>
      <sz val="6"/>
      <name val="Meiryo UI"/>
      <family val="3"/>
      <charset val="128"/>
    </font>
    <font>
      <sz val="12"/>
      <name val="ＭＳ Ｐ明朝"/>
      <family val="1"/>
      <charset val="128"/>
    </font>
    <font>
      <sz val="10"/>
      <name val="ＭＳ Ｐ明朝"/>
      <family val="1"/>
      <charset val="128"/>
    </font>
    <font>
      <sz val="11"/>
      <name val="ＭＳ 明朝"/>
      <family val="1"/>
      <charset val="128"/>
    </font>
  </fonts>
  <fills count="2">
    <fill>
      <patternFill patternType="none"/>
    </fill>
    <fill>
      <patternFill patternType="gray125"/>
    </fill>
  </fills>
  <borders count="47">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ashed">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177" fontId="3" fillId="0" borderId="3"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8" fillId="0" borderId="6" xfId="0" applyFont="1" applyBorder="1">
      <alignment vertical="center"/>
    </xf>
    <xf numFmtId="0" fontId="9" fillId="0" borderId="0" xfId="0" applyFont="1" applyAlignment="1">
      <alignment horizontal="right" vertical="center" wrapText="1"/>
    </xf>
    <xf numFmtId="0" fontId="10" fillId="0" borderId="6" xfId="0" applyFont="1" applyBorder="1">
      <alignment vertical="center"/>
    </xf>
    <xf numFmtId="0" fontId="8" fillId="0" borderId="7" xfId="0" applyFont="1" applyBorder="1" applyAlignment="1">
      <alignment vertical="center" wrapText="1"/>
    </xf>
    <xf numFmtId="0" fontId="7" fillId="0" borderId="0" xfId="0" applyFont="1" applyAlignment="1">
      <alignment horizontal="center" vertical="center"/>
    </xf>
    <xf numFmtId="0" fontId="3"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3" fillId="0" borderId="10" xfId="0" applyFont="1" applyBorder="1" applyAlignment="1">
      <alignment horizontal="center" vertical="center"/>
    </xf>
    <xf numFmtId="176" fontId="12" fillId="0" borderId="7" xfId="0" applyNumberFormat="1" applyFont="1" applyBorder="1" applyAlignment="1">
      <alignment horizontal="center" vertical="center" shrinkToFit="1"/>
    </xf>
    <xf numFmtId="176" fontId="12" fillId="0" borderId="14" xfId="0" applyNumberFormat="1" applyFont="1" applyBorder="1" applyAlignment="1">
      <alignment horizontal="center" vertical="center" shrinkToFit="1"/>
    </xf>
    <xf numFmtId="20" fontId="7" fillId="0" borderId="0" xfId="0" applyNumberFormat="1" applyFont="1" applyAlignment="1">
      <alignment horizontal="center" vertical="center" shrinkToFit="1"/>
    </xf>
    <xf numFmtId="176" fontId="12" fillId="0" borderId="10" xfId="0" applyNumberFormat="1" applyFont="1" applyBorder="1" applyAlignment="1">
      <alignment horizontal="center" vertical="center" shrinkToFit="1"/>
    </xf>
    <xf numFmtId="176" fontId="12" fillId="0" borderId="17" xfId="0" applyNumberFormat="1" applyFont="1" applyBorder="1" applyAlignment="1">
      <alignment horizontal="center" vertical="center" shrinkToFit="1"/>
    </xf>
    <xf numFmtId="0" fontId="3" fillId="0" borderId="4" xfId="0" applyFont="1" applyBorder="1" applyAlignment="1">
      <alignment horizontal="center" vertical="center"/>
    </xf>
    <xf numFmtId="20" fontId="7" fillId="0" borderId="0" xfId="0" applyNumberFormat="1" applyFont="1" applyAlignment="1">
      <alignment horizontal="center" vertical="center"/>
    </xf>
    <xf numFmtId="0" fontId="3" fillId="0" borderId="2" xfId="0" applyFont="1" applyBorder="1" applyAlignment="1">
      <alignment horizontal="center" vertical="center"/>
    </xf>
    <xf numFmtId="176" fontId="12" fillId="0" borderId="4" xfId="0" applyNumberFormat="1" applyFont="1" applyBorder="1" applyAlignment="1">
      <alignment horizontal="center" vertical="center"/>
    </xf>
    <xf numFmtId="176" fontId="12" fillId="0" borderId="14" xfId="0" applyNumberFormat="1" applyFont="1" applyBorder="1" applyAlignment="1">
      <alignment horizontal="center" vertical="center"/>
    </xf>
    <xf numFmtId="0" fontId="3" fillId="0" borderId="11" xfId="0" applyFont="1" applyBorder="1" applyAlignment="1">
      <alignment horizontal="center" vertical="center"/>
    </xf>
    <xf numFmtId="176" fontId="12" fillId="0" borderId="7" xfId="0" applyNumberFormat="1" applyFont="1" applyBorder="1" applyAlignment="1">
      <alignment horizontal="center" vertical="center"/>
    </xf>
    <xf numFmtId="0" fontId="3" fillId="0" borderId="5" xfId="0" applyFont="1" applyBorder="1" applyAlignment="1">
      <alignment horizontal="center" vertical="center"/>
    </xf>
    <xf numFmtId="176" fontId="12" fillId="0" borderId="5" xfId="0" applyNumberFormat="1" applyFont="1" applyBorder="1" applyAlignment="1">
      <alignment horizontal="center" vertical="center"/>
    </xf>
    <xf numFmtId="176" fontId="12" fillId="0" borderId="16"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5" fillId="0" borderId="18" xfId="0" applyNumberFormat="1" applyFont="1" applyBorder="1" applyAlignment="1">
      <alignment horizontal="center" vertical="center"/>
    </xf>
    <xf numFmtId="0" fontId="10" fillId="0" borderId="9" xfId="0" applyFont="1" applyBorder="1" applyAlignment="1">
      <alignment horizontal="center" vertical="center"/>
    </xf>
    <xf numFmtId="0" fontId="5" fillId="0" borderId="8" xfId="0" applyFont="1" applyBorder="1">
      <alignment vertical="center"/>
    </xf>
    <xf numFmtId="0" fontId="13"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vertical="center" wrapText="1"/>
    </xf>
    <xf numFmtId="0" fontId="18" fillId="0" borderId="0" xfId="0" applyFont="1">
      <alignment vertical="center"/>
    </xf>
    <xf numFmtId="0" fontId="6" fillId="0" borderId="0" xfId="0" applyFont="1" applyAlignment="1">
      <alignment horizontal="center" vertical="center"/>
    </xf>
    <xf numFmtId="0" fontId="19" fillId="0" borderId="0" xfId="0" applyFont="1">
      <alignment vertical="center"/>
    </xf>
    <xf numFmtId="14" fontId="19" fillId="0" borderId="0" xfId="0" applyNumberFormat="1" applyFont="1">
      <alignment vertical="center"/>
    </xf>
    <xf numFmtId="20" fontId="19" fillId="0" borderId="0" xfId="0" applyNumberFormat="1" applyFont="1">
      <alignment vertical="center"/>
    </xf>
    <xf numFmtId="0" fontId="19" fillId="0" borderId="0" xfId="1" applyFont="1">
      <alignment vertical="center"/>
    </xf>
    <xf numFmtId="176" fontId="19" fillId="0" borderId="0" xfId="0" applyNumberFormat="1" applyFont="1">
      <alignment vertical="center"/>
    </xf>
    <xf numFmtId="0" fontId="7" fillId="0" borderId="0" xfId="0" applyFont="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10" fillId="0" borderId="6" xfId="0" applyFont="1" applyBorder="1" applyProtection="1">
      <alignment vertical="center"/>
      <protection locked="0"/>
    </xf>
    <xf numFmtId="0" fontId="11" fillId="0" borderId="13" xfId="0" applyFont="1" applyBorder="1" applyAlignment="1">
      <alignment horizontal="center" vertical="center" wrapText="1"/>
    </xf>
    <xf numFmtId="0" fontId="11" fillId="0" borderId="20" xfId="0" applyFont="1" applyBorder="1" applyAlignment="1">
      <alignment horizontal="center" vertical="center" wrapText="1"/>
    </xf>
    <xf numFmtId="0" fontId="3" fillId="0" borderId="39" xfId="0" applyFont="1" applyBorder="1" applyAlignment="1">
      <alignment horizontal="center" vertical="center"/>
    </xf>
    <xf numFmtId="0" fontId="3" fillId="0" borderId="44" xfId="0" applyFont="1" applyBorder="1" applyAlignment="1">
      <alignment horizontal="center" vertical="center"/>
    </xf>
    <xf numFmtId="177" fontId="3" fillId="0" borderId="6" xfId="0" applyNumberFormat="1" applyFont="1" applyBorder="1" applyAlignment="1">
      <alignment horizontal="center" vertical="center"/>
    </xf>
    <xf numFmtId="0" fontId="8" fillId="0" borderId="6"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protection locked="0"/>
    </xf>
    <xf numFmtId="0" fontId="3" fillId="0" borderId="27" xfId="0" applyFont="1" applyBorder="1" applyAlignment="1">
      <alignment horizontal="center" vertical="center"/>
    </xf>
    <xf numFmtId="0" fontId="8" fillId="0" borderId="7" xfId="0" applyFont="1" applyBorder="1" applyAlignment="1" applyProtection="1">
      <alignment horizontal="center" vertical="center" shrinkToFit="1"/>
      <protection locked="0"/>
    </xf>
    <xf numFmtId="0" fontId="15" fillId="0" borderId="0" xfId="0" applyFont="1" applyAlignment="1">
      <alignment horizontal="left" vertical="center" wrapText="1"/>
    </xf>
    <xf numFmtId="20" fontId="20" fillId="0" borderId="17" xfId="0" applyNumberFormat="1" applyFont="1" applyBorder="1" applyAlignment="1">
      <alignment vertical="center" wrapText="1" shrinkToFit="1"/>
    </xf>
    <xf numFmtId="0" fontId="20" fillId="0" borderId="14" xfId="0" applyFont="1" applyBorder="1" applyAlignment="1">
      <alignment vertical="center" wrapText="1"/>
    </xf>
    <xf numFmtId="20" fontId="20" fillId="0" borderId="14" xfId="0" applyNumberFormat="1" applyFont="1" applyBorder="1" applyAlignment="1">
      <alignment vertical="center" wrapText="1"/>
    </xf>
    <xf numFmtId="20" fontId="20" fillId="0" borderId="14" xfId="0" applyNumberFormat="1" applyFont="1" applyBorder="1" applyAlignment="1">
      <alignment vertical="center" wrapText="1" shrinkToFit="1"/>
    </xf>
    <xf numFmtId="0" fontId="20" fillId="0" borderId="16" xfId="0" applyFont="1" applyBorder="1" applyAlignment="1">
      <alignment vertical="center" wrapText="1"/>
    </xf>
    <xf numFmtId="20" fontId="20" fillId="0" borderId="3" xfId="0" applyNumberFormat="1" applyFont="1" applyBorder="1" applyAlignment="1">
      <alignment vertical="center" wrapText="1" shrinkToFit="1"/>
    </xf>
    <xf numFmtId="20" fontId="20" fillId="0" borderId="2" xfId="0" applyNumberFormat="1" applyFont="1" applyBorder="1" applyAlignment="1">
      <alignment vertical="center" wrapText="1"/>
    </xf>
    <xf numFmtId="0" fontId="20" fillId="0" borderId="2" xfId="0" applyFont="1" applyBorder="1" applyAlignment="1">
      <alignment vertical="center" wrapText="1"/>
    </xf>
    <xf numFmtId="20" fontId="20" fillId="0" borderId="2" xfId="0" applyNumberFormat="1" applyFont="1" applyBorder="1" applyAlignment="1">
      <alignment vertical="center" wrapText="1" shrinkToFit="1"/>
    </xf>
    <xf numFmtId="0" fontId="20" fillId="0" borderId="1" xfId="0" applyFont="1" applyBorder="1" applyAlignment="1">
      <alignment vertical="center" wrapText="1"/>
    </xf>
    <xf numFmtId="0" fontId="20" fillId="0" borderId="0" xfId="0" applyFont="1" applyAlignment="1">
      <alignment vertical="center" wrapText="1"/>
    </xf>
    <xf numFmtId="14" fontId="20" fillId="0" borderId="0" xfId="0" applyNumberFormat="1" applyFont="1" applyAlignment="1">
      <alignment vertical="center" wrapText="1"/>
    </xf>
    <xf numFmtId="14" fontId="12" fillId="0" borderId="0" xfId="0" applyNumberFormat="1" applyFont="1">
      <alignment vertical="center"/>
    </xf>
    <xf numFmtId="0" fontId="12" fillId="0" borderId="0" xfId="0" applyFont="1">
      <alignment vertical="center"/>
    </xf>
    <xf numFmtId="14" fontId="12" fillId="0" borderId="0" xfId="0" applyNumberFormat="1" applyFont="1" applyAlignment="1">
      <alignment vertical="center" wrapText="1"/>
    </xf>
    <xf numFmtId="20" fontId="12" fillId="0" borderId="21" xfId="0" applyNumberFormat="1" applyFont="1" applyBorder="1" applyAlignment="1">
      <alignment horizontal="center" vertical="center"/>
    </xf>
    <xf numFmtId="20" fontId="12" fillId="0" borderId="22" xfId="0" applyNumberFormat="1" applyFont="1" applyBorder="1" applyAlignment="1">
      <alignment horizontal="center" vertical="center"/>
    </xf>
    <xf numFmtId="20" fontId="12" fillId="0" borderId="21" xfId="0" applyNumberFormat="1" applyFont="1" applyBorder="1" applyAlignment="1">
      <alignment horizontal="center" vertical="center" shrinkToFit="1"/>
    </xf>
    <xf numFmtId="20" fontId="12" fillId="0" borderId="22" xfId="0" applyNumberFormat="1" applyFont="1" applyBorder="1" applyAlignment="1">
      <alignment horizontal="center" vertical="center" shrinkToFit="1"/>
    </xf>
    <xf numFmtId="20" fontId="12" fillId="0" borderId="7" xfId="0" applyNumberFormat="1" applyFont="1" applyBorder="1" applyAlignment="1">
      <alignment horizontal="center" vertical="center" shrinkToFit="1"/>
    </xf>
    <xf numFmtId="20" fontId="12" fillId="0" borderId="24" xfId="0" applyNumberFormat="1" applyFont="1" applyBorder="1" applyAlignment="1">
      <alignment horizontal="center" vertical="center" shrinkToFit="1"/>
    </xf>
    <xf numFmtId="0" fontId="12" fillId="0" borderId="25" xfId="0" applyFont="1" applyBorder="1" applyAlignment="1">
      <alignment horizontal="center" vertical="center"/>
    </xf>
    <xf numFmtId="0" fontId="12" fillId="0" borderId="22" xfId="0" applyFont="1" applyBorder="1" applyAlignment="1">
      <alignment horizontal="center" vertical="center"/>
    </xf>
    <xf numFmtId="20" fontId="12" fillId="0" borderId="7" xfId="0" applyNumberFormat="1" applyFont="1" applyBorder="1" applyAlignment="1">
      <alignment horizontal="center" vertical="center"/>
    </xf>
    <xf numFmtId="20" fontId="12" fillId="0" borderId="24" xfId="0" applyNumberFormat="1" applyFont="1" applyBorder="1" applyAlignment="1">
      <alignment horizontal="center" vertical="center"/>
    </xf>
    <xf numFmtId="0" fontId="10" fillId="0" borderId="7" xfId="0" applyFont="1" applyBorder="1" applyAlignment="1">
      <alignment horizontal="center" vertical="center" wrapText="1"/>
    </xf>
    <xf numFmtId="0" fontId="3" fillId="0" borderId="26" xfId="0" applyFont="1" applyBorder="1" applyAlignment="1">
      <alignment horizontal="center" vertical="center"/>
    </xf>
    <xf numFmtId="0" fontId="3" fillId="0" borderId="12" xfId="0" applyFont="1" applyBorder="1" applyAlignment="1">
      <alignment horizontal="center" vertical="center"/>
    </xf>
    <xf numFmtId="20" fontId="12" fillId="0" borderId="23" xfId="0" applyNumberFormat="1" applyFont="1" applyBorder="1" applyAlignment="1">
      <alignment horizontal="center" vertical="center" wrapText="1"/>
    </xf>
    <xf numFmtId="20" fontId="12" fillId="0" borderId="24" xfId="0" applyNumberFormat="1" applyFont="1" applyBorder="1" applyAlignment="1">
      <alignment horizontal="center" vertical="center" wrapText="1"/>
    </xf>
    <xf numFmtId="0" fontId="12" fillId="0" borderId="7" xfId="0" applyFont="1" applyBorder="1" applyAlignment="1">
      <alignment horizontal="center" vertical="center"/>
    </xf>
    <xf numFmtId="0" fontId="12" fillId="0" borderId="24" xfId="0" applyFont="1" applyBorder="1" applyAlignment="1">
      <alignment horizontal="center" vertical="center"/>
    </xf>
    <xf numFmtId="20" fontId="12" fillId="0" borderId="27" xfId="0" applyNumberFormat="1" applyFont="1" applyBorder="1" applyAlignment="1">
      <alignment horizontal="center" vertical="center" shrinkToFit="1"/>
    </xf>
    <xf numFmtId="20" fontId="12" fillId="0" borderId="28" xfId="0" applyNumberFormat="1" applyFont="1" applyBorder="1" applyAlignment="1">
      <alignment horizontal="center" vertical="center" shrinkToFit="1"/>
    </xf>
    <xf numFmtId="20" fontId="12" fillId="0" borderId="23" xfId="0" applyNumberFormat="1"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20" fontId="12" fillId="0" borderId="35" xfId="0" applyNumberFormat="1" applyFont="1" applyBorder="1" applyAlignment="1">
      <alignment horizontal="center" vertical="center" shrinkToFit="1"/>
    </xf>
    <xf numFmtId="20" fontId="12" fillId="0" borderId="36" xfId="0" applyNumberFormat="1" applyFont="1" applyBorder="1" applyAlignment="1">
      <alignment horizontal="center" vertical="center" shrinkToFit="1"/>
    </xf>
    <xf numFmtId="0" fontId="7" fillId="0" borderId="1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0" fontId="4" fillId="0" borderId="0" xfId="0" applyFont="1" applyAlignment="1">
      <alignment horizontal="distributed" vertical="center" indent="12"/>
    </xf>
    <xf numFmtId="0" fontId="5" fillId="0" borderId="0" xfId="0" applyFont="1" applyAlignment="1">
      <alignment horizontal="center" vertical="center"/>
    </xf>
    <xf numFmtId="0" fontId="6" fillId="0" borderId="0" xfId="0" applyFont="1" applyAlignment="1">
      <alignment horizontal="center" vertical="center"/>
    </xf>
    <xf numFmtId="0" fontId="8" fillId="0" borderId="6" xfId="0" applyFont="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5" fillId="0" borderId="42"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4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3" xfId="0" applyFont="1" applyBorder="1" applyAlignment="1">
      <alignment horizontal="center" vertical="center"/>
    </xf>
    <xf numFmtId="0" fontId="5" fillId="0" borderId="39" xfId="0" applyFont="1"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left"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wrapText="1"/>
      <protection locked="0"/>
    </xf>
    <xf numFmtId="0" fontId="4" fillId="0" borderId="0" xfId="0" applyFont="1" applyAlignment="1">
      <alignment horizontal="center" vertical="center" shrinkToFit="1"/>
    </xf>
    <xf numFmtId="0" fontId="5" fillId="0" borderId="0" xfId="0" applyFont="1" applyAlignment="1" applyProtection="1">
      <alignment horizontal="center" vertical="center"/>
      <protection locked="0"/>
    </xf>
    <xf numFmtId="0" fontId="8" fillId="0" borderId="6" xfId="0" applyFont="1" applyBorder="1" applyAlignment="1" applyProtection="1">
      <alignment horizontal="center" vertical="center" shrinkToFit="1"/>
      <protection locked="0"/>
    </xf>
    <xf numFmtId="0" fontId="8" fillId="0" borderId="6" xfId="0" applyFont="1" applyBorder="1" applyAlignment="1" applyProtection="1">
      <alignment horizontal="left" vertical="center"/>
      <protection locked="0"/>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14" fillId="0" borderId="45" xfId="0" applyFont="1" applyBorder="1" applyAlignment="1">
      <alignment horizontal="center" vertical="center" wrapText="1"/>
    </xf>
    <xf numFmtId="0" fontId="19" fillId="0" borderId="0" xfId="0" applyFont="1" applyAlignment="1">
      <alignment horizontal="center" vertical="center"/>
    </xf>
    <xf numFmtId="0" fontId="21" fillId="0" borderId="0" xfId="0" applyFont="1">
      <alignment vertical="center"/>
    </xf>
    <xf numFmtId="0" fontId="22" fillId="0" borderId="14" xfId="0" applyFont="1" applyBorder="1" applyAlignment="1">
      <alignment horizontal="center" vertical="center" wrapText="1"/>
    </xf>
    <xf numFmtId="176" fontId="23" fillId="0" borderId="46" xfId="0" applyNumberFormat="1" applyFont="1" applyBorder="1" applyAlignment="1">
      <alignment horizontal="center" vertical="center"/>
    </xf>
  </cellXfs>
  <cellStyles count="2">
    <cellStyle name="標準" xfId="0" builtinId="0"/>
    <cellStyle name="標準 2" xfId="1" xr:uid="{00000000-0005-0000-0000-000001000000}"/>
  </cellStyles>
  <dxfs count="62">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xdr:row>
      <xdr:rowOff>152400</xdr:rowOff>
    </xdr:from>
    <xdr:to>
      <xdr:col>14</xdr:col>
      <xdr:colOff>76200</xdr:colOff>
      <xdr:row>3</xdr:row>
      <xdr:rowOff>28575</xdr:rowOff>
    </xdr:to>
    <xdr:sp macro="" textlink="">
      <xdr:nvSpPr>
        <xdr:cNvPr id="112386" name="Text Box 1">
          <a:extLst>
            <a:ext uri="{FF2B5EF4-FFF2-40B4-BE49-F238E27FC236}">
              <a16:creationId xmlns:a16="http://schemas.microsoft.com/office/drawing/2014/main" id="{00000000-0008-0000-0000-000002B70100}"/>
            </a:ext>
          </a:extLst>
        </xdr:cNvPr>
        <xdr:cNvSpPr txBox="1">
          <a:spLocks noChangeArrowheads="1"/>
        </xdr:cNvSpPr>
      </xdr:nvSpPr>
      <xdr:spPr bwMode="auto">
        <a:xfrm>
          <a:off x="85915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152400</xdr:rowOff>
    </xdr:from>
    <xdr:to>
      <xdr:col>14</xdr:col>
      <xdr:colOff>76200</xdr:colOff>
      <xdr:row>21</xdr:row>
      <xdr:rowOff>361950</xdr:rowOff>
    </xdr:to>
    <xdr:sp macro="" textlink="">
      <xdr:nvSpPr>
        <xdr:cNvPr id="112387" name="Text Box 2">
          <a:extLst>
            <a:ext uri="{FF2B5EF4-FFF2-40B4-BE49-F238E27FC236}">
              <a16:creationId xmlns:a16="http://schemas.microsoft.com/office/drawing/2014/main" id="{00000000-0008-0000-0000-000003B70100}"/>
            </a:ext>
          </a:extLst>
        </xdr:cNvPr>
        <xdr:cNvSpPr txBox="1">
          <a:spLocks noChangeArrowheads="1"/>
        </xdr:cNvSpPr>
      </xdr:nvSpPr>
      <xdr:spPr bwMode="auto">
        <a:xfrm>
          <a:off x="85915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152400</xdr:rowOff>
    </xdr:from>
    <xdr:to>
      <xdr:col>9</xdr:col>
      <xdr:colOff>76200</xdr:colOff>
      <xdr:row>21</xdr:row>
      <xdr:rowOff>361950</xdr:rowOff>
    </xdr:to>
    <xdr:sp macro="" textlink="">
      <xdr:nvSpPr>
        <xdr:cNvPr id="112388" name="Text Box 3">
          <a:extLst>
            <a:ext uri="{FF2B5EF4-FFF2-40B4-BE49-F238E27FC236}">
              <a16:creationId xmlns:a16="http://schemas.microsoft.com/office/drawing/2014/main" id="{00000000-0008-0000-0000-000004B70100}"/>
            </a:ext>
          </a:extLst>
        </xdr:cNvPr>
        <xdr:cNvSpPr txBox="1">
          <a:spLocks noChangeArrowheads="1"/>
        </xdr:cNvSpPr>
      </xdr:nvSpPr>
      <xdr:spPr bwMode="auto">
        <a:xfrm>
          <a:off x="48291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2389" name="Text Box 4">
          <a:extLst>
            <a:ext uri="{FF2B5EF4-FFF2-40B4-BE49-F238E27FC236}">
              <a16:creationId xmlns:a16="http://schemas.microsoft.com/office/drawing/2014/main" id="{00000000-0008-0000-0000-000005B70100}"/>
            </a:ext>
          </a:extLst>
        </xdr:cNvPr>
        <xdr:cNvSpPr txBox="1">
          <a:spLocks noChangeArrowheads="1"/>
        </xdr:cNvSpPr>
      </xdr:nvSpPr>
      <xdr:spPr bwMode="auto">
        <a:xfrm>
          <a:off x="51435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152400</xdr:rowOff>
    </xdr:from>
    <xdr:to>
      <xdr:col>11</xdr:col>
      <xdr:colOff>76200</xdr:colOff>
      <xdr:row>21</xdr:row>
      <xdr:rowOff>361950</xdr:rowOff>
    </xdr:to>
    <xdr:sp macro="" textlink="">
      <xdr:nvSpPr>
        <xdr:cNvPr id="112390" name="Text Box 5">
          <a:extLst>
            <a:ext uri="{FF2B5EF4-FFF2-40B4-BE49-F238E27FC236}">
              <a16:creationId xmlns:a16="http://schemas.microsoft.com/office/drawing/2014/main" id="{00000000-0008-0000-0000-000006B70100}"/>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12391" name="Text Box 6">
          <a:extLst>
            <a:ext uri="{FF2B5EF4-FFF2-40B4-BE49-F238E27FC236}">
              <a16:creationId xmlns:a16="http://schemas.microsoft.com/office/drawing/2014/main" id="{00000000-0008-0000-0000-000007B70100}"/>
            </a:ext>
          </a:extLst>
        </xdr:cNvPr>
        <xdr:cNvSpPr txBox="1">
          <a:spLocks noChangeArrowheads="1"/>
        </xdr:cNvSpPr>
      </xdr:nvSpPr>
      <xdr:spPr bwMode="auto">
        <a:xfrm>
          <a:off x="77438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161925</xdr:rowOff>
    </xdr:from>
    <xdr:to>
      <xdr:col>14</xdr:col>
      <xdr:colOff>76200</xdr:colOff>
      <xdr:row>3</xdr:row>
      <xdr:rowOff>38100</xdr:rowOff>
    </xdr:to>
    <xdr:sp macro="" textlink="">
      <xdr:nvSpPr>
        <xdr:cNvPr id="112392" name="Text Box 1">
          <a:extLst>
            <a:ext uri="{FF2B5EF4-FFF2-40B4-BE49-F238E27FC236}">
              <a16:creationId xmlns:a16="http://schemas.microsoft.com/office/drawing/2014/main" id="{00000000-0008-0000-0000-000008B7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393" name="Text Box 2">
          <a:extLst>
            <a:ext uri="{FF2B5EF4-FFF2-40B4-BE49-F238E27FC236}">
              <a16:creationId xmlns:a16="http://schemas.microsoft.com/office/drawing/2014/main" id="{00000000-0008-0000-0000-00000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394" name="Text Box 3">
          <a:extLst>
            <a:ext uri="{FF2B5EF4-FFF2-40B4-BE49-F238E27FC236}">
              <a16:creationId xmlns:a16="http://schemas.microsoft.com/office/drawing/2014/main" id="{00000000-0008-0000-0000-00000A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395" name="Text Box 4">
          <a:extLst>
            <a:ext uri="{FF2B5EF4-FFF2-40B4-BE49-F238E27FC236}">
              <a16:creationId xmlns:a16="http://schemas.microsoft.com/office/drawing/2014/main" id="{00000000-0008-0000-0000-00000B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396" name="Text Box 5">
          <a:extLst>
            <a:ext uri="{FF2B5EF4-FFF2-40B4-BE49-F238E27FC236}">
              <a16:creationId xmlns:a16="http://schemas.microsoft.com/office/drawing/2014/main" id="{00000000-0008-0000-0000-00000C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397" name="Text Box 6">
          <a:extLst>
            <a:ext uri="{FF2B5EF4-FFF2-40B4-BE49-F238E27FC236}">
              <a16:creationId xmlns:a16="http://schemas.microsoft.com/office/drawing/2014/main" id="{00000000-0008-0000-0000-00000D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398" name="Text Box 7">
          <a:extLst>
            <a:ext uri="{FF2B5EF4-FFF2-40B4-BE49-F238E27FC236}">
              <a16:creationId xmlns:a16="http://schemas.microsoft.com/office/drawing/2014/main" id="{00000000-0008-0000-0000-00000E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399" name="Text Box 8">
          <a:extLst>
            <a:ext uri="{FF2B5EF4-FFF2-40B4-BE49-F238E27FC236}">
              <a16:creationId xmlns:a16="http://schemas.microsoft.com/office/drawing/2014/main" id="{00000000-0008-0000-0000-00000F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00" name="Text Box 9">
          <a:extLst>
            <a:ext uri="{FF2B5EF4-FFF2-40B4-BE49-F238E27FC236}">
              <a16:creationId xmlns:a16="http://schemas.microsoft.com/office/drawing/2014/main" id="{00000000-0008-0000-0000-000010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01" name="Text Box 10">
          <a:extLst>
            <a:ext uri="{FF2B5EF4-FFF2-40B4-BE49-F238E27FC236}">
              <a16:creationId xmlns:a16="http://schemas.microsoft.com/office/drawing/2014/main" id="{00000000-0008-0000-0000-000011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02" name="Text Box 11">
          <a:extLst>
            <a:ext uri="{FF2B5EF4-FFF2-40B4-BE49-F238E27FC236}">
              <a16:creationId xmlns:a16="http://schemas.microsoft.com/office/drawing/2014/main" id="{00000000-0008-0000-0000-000012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03" name="Text Box 12">
          <a:extLst>
            <a:ext uri="{FF2B5EF4-FFF2-40B4-BE49-F238E27FC236}">
              <a16:creationId xmlns:a16="http://schemas.microsoft.com/office/drawing/2014/main" id="{00000000-0008-0000-0000-000013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04" name="Text Box 13">
          <a:extLst>
            <a:ext uri="{FF2B5EF4-FFF2-40B4-BE49-F238E27FC236}">
              <a16:creationId xmlns:a16="http://schemas.microsoft.com/office/drawing/2014/main" id="{00000000-0008-0000-0000-000014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05" name="Text Box 14">
          <a:extLst>
            <a:ext uri="{FF2B5EF4-FFF2-40B4-BE49-F238E27FC236}">
              <a16:creationId xmlns:a16="http://schemas.microsoft.com/office/drawing/2014/main" id="{00000000-0008-0000-0000-000015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06" name="Text Box 15">
          <a:extLst>
            <a:ext uri="{FF2B5EF4-FFF2-40B4-BE49-F238E27FC236}">
              <a16:creationId xmlns:a16="http://schemas.microsoft.com/office/drawing/2014/main" id="{00000000-0008-0000-0000-000016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07" name="Text Box 16">
          <a:extLst>
            <a:ext uri="{FF2B5EF4-FFF2-40B4-BE49-F238E27FC236}">
              <a16:creationId xmlns:a16="http://schemas.microsoft.com/office/drawing/2014/main" id="{00000000-0008-0000-0000-000017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08" name="Text Box 17">
          <a:extLst>
            <a:ext uri="{FF2B5EF4-FFF2-40B4-BE49-F238E27FC236}">
              <a16:creationId xmlns:a16="http://schemas.microsoft.com/office/drawing/2014/main" id="{00000000-0008-0000-0000-000018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09" name="Text Box 18">
          <a:extLst>
            <a:ext uri="{FF2B5EF4-FFF2-40B4-BE49-F238E27FC236}">
              <a16:creationId xmlns:a16="http://schemas.microsoft.com/office/drawing/2014/main" id="{00000000-0008-0000-0000-000019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10" name="Text Box 19">
          <a:extLst>
            <a:ext uri="{FF2B5EF4-FFF2-40B4-BE49-F238E27FC236}">
              <a16:creationId xmlns:a16="http://schemas.microsoft.com/office/drawing/2014/main" id="{00000000-0008-0000-0000-00001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11" name="Text Box 20">
          <a:extLst>
            <a:ext uri="{FF2B5EF4-FFF2-40B4-BE49-F238E27FC236}">
              <a16:creationId xmlns:a16="http://schemas.microsoft.com/office/drawing/2014/main" id="{00000000-0008-0000-0000-00001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12" name="Text Box 21">
          <a:extLst>
            <a:ext uri="{FF2B5EF4-FFF2-40B4-BE49-F238E27FC236}">
              <a16:creationId xmlns:a16="http://schemas.microsoft.com/office/drawing/2014/main" id="{00000000-0008-0000-0000-00001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13" name="Text Box 2">
          <a:extLst>
            <a:ext uri="{FF2B5EF4-FFF2-40B4-BE49-F238E27FC236}">
              <a16:creationId xmlns:a16="http://schemas.microsoft.com/office/drawing/2014/main" id="{00000000-0008-0000-0000-00001D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14" name="Text Box 3">
          <a:extLst>
            <a:ext uri="{FF2B5EF4-FFF2-40B4-BE49-F238E27FC236}">
              <a16:creationId xmlns:a16="http://schemas.microsoft.com/office/drawing/2014/main" id="{00000000-0008-0000-0000-00001E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15" name="Text Box 4">
          <a:extLst>
            <a:ext uri="{FF2B5EF4-FFF2-40B4-BE49-F238E27FC236}">
              <a16:creationId xmlns:a16="http://schemas.microsoft.com/office/drawing/2014/main" id="{00000000-0008-0000-0000-00001F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16" name="Text Box 5">
          <a:extLst>
            <a:ext uri="{FF2B5EF4-FFF2-40B4-BE49-F238E27FC236}">
              <a16:creationId xmlns:a16="http://schemas.microsoft.com/office/drawing/2014/main" id="{00000000-0008-0000-0000-000020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17" name="Text Box 6">
          <a:extLst>
            <a:ext uri="{FF2B5EF4-FFF2-40B4-BE49-F238E27FC236}">
              <a16:creationId xmlns:a16="http://schemas.microsoft.com/office/drawing/2014/main" id="{00000000-0008-0000-0000-000021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18" name="Text Box 7">
          <a:extLst>
            <a:ext uri="{FF2B5EF4-FFF2-40B4-BE49-F238E27FC236}">
              <a16:creationId xmlns:a16="http://schemas.microsoft.com/office/drawing/2014/main" id="{00000000-0008-0000-0000-000022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19" name="Text Box 8">
          <a:extLst>
            <a:ext uri="{FF2B5EF4-FFF2-40B4-BE49-F238E27FC236}">
              <a16:creationId xmlns:a16="http://schemas.microsoft.com/office/drawing/2014/main" id="{00000000-0008-0000-0000-000023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20" name="Text Box 9">
          <a:extLst>
            <a:ext uri="{FF2B5EF4-FFF2-40B4-BE49-F238E27FC236}">
              <a16:creationId xmlns:a16="http://schemas.microsoft.com/office/drawing/2014/main" id="{00000000-0008-0000-0000-000024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21" name="Text Box 10">
          <a:extLst>
            <a:ext uri="{FF2B5EF4-FFF2-40B4-BE49-F238E27FC236}">
              <a16:creationId xmlns:a16="http://schemas.microsoft.com/office/drawing/2014/main" id="{00000000-0008-0000-0000-000025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22" name="Text Box 11">
          <a:extLst>
            <a:ext uri="{FF2B5EF4-FFF2-40B4-BE49-F238E27FC236}">
              <a16:creationId xmlns:a16="http://schemas.microsoft.com/office/drawing/2014/main" id="{00000000-0008-0000-0000-000026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23" name="Text Box 12">
          <a:extLst>
            <a:ext uri="{FF2B5EF4-FFF2-40B4-BE49-F238E27FC236}">
              <a16:creationId xmlns:a16="http://schemas.microsoft.com/office/drawing/2014/main" id="{00000000-0008-0000-0000-000027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24" name="Text Box 13">
          <a:extLst>
            <a:ext uri="{FF2B5EF4-FFF2-40B4-BE49-F238E27FC236}">
              <a16:creationId xmlns:a16="http://schemas.microsoft.com/office/drawing/2014/main" id="{00000000-0008-0000-0000-000028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25" name="Text Box 14">
          <a:extLst>
            <a:ext uri="{FF2B5EF4-FFF2-40B4-BE49-F238E27FC236}">
              <a16:creationId xmlns:a16="http://schemas.microsoft.com/office/drawing/2014/main" id="{00000000-0008-0000-0000-000029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26" name="Text Box 15">
          <a:extLst>
            <a:ext uri="{FF2B5EF4-FFF2-40B4-BE49-F238E27FC236}">
              <a16:creationId xmlns:a16="http://schemas.microsoft.com/office/drawing/2014/main" id="{00000000-0008-0000-0000-00002A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27" name="Text Box 16">
          <a:extLst>
            <a:ext uri="{FF2B5EF4-FFF2-40B4-BE49-F238E27FC236}">
              <a16:creationId xmlns:a16="http://schemas.microsoft.com/office/drawing/2014/main" id="{00000000-0008-0000-0000-00002B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28" name="Text Box 17">
          <a:extLst>
            <a:ext uri="{FF2B5EF4-FFF2-40B4-BE49-F238E27FC236}">
              <a16:creationId xmlns:a16="http://schemas.microsoft.com/office/drawing/2014/main" id="{00000000-0008-0000-0000-00002C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29" name="Text Box 18">
          <a:extLst>
            <a:ext uri="{FF2B5EF4-FFF2-40B4-BE49-F238E27FC236}">
              <a16:creationId xmlns:a16="http://schemas.microsoft.com/office/drawing/2014/main" id="{00000000-0008-0000-0000-00002D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30" name="Text Box 19">
          <a:extLst>
            <a:ext uri="{FF2B5EF4-FFF2-40B4-BE49-F238E27FC236}">
              <a16:creationId xmlns:a16="http://schemas.microsoft.com/office/drawing/2014/main" id="{00000000-0008-0000-0000-00002E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31" name="Text Box 20">
          <a:extLst>
            <a:ext uri="{FF2B5EF4-FFF2-40B4-BE49-F238E27FC236}">
              <a16:creationId xmlns:a16="http://schemas.microsoft.com/office/drawing/2014/main" id="{00000000-0008-0000-0000-00002F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32" name="Text Box 21">
          <a:extLst>
            <a:ext uri="{FF2B5EF4-FFF2-40B4-BE49-F238E27FC236}">
              <a16:creationId xmlns:a16="http://schemas.microsoft.com/office/drawing/2014/main" id="{00000000-0008-0000-0000-000030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33" name="Text Box 2">
          <a:extLst>
            <a:ext uri="{FF2B5EF4-FFF2-40B4-BE49-F238E27FC236}">
              <a16:creationId xmlns:a16="http://schemas.microsoft.com/office/drawing/2014/main" id="{00000000-0008-0000-0000-00003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34" name="Text Box 4">
          <a:extLst>
            <a:ext uri="{FF2B5EF4-FFF2-40B4-BE49-F238E27FC236}">
              <a16:creationId xmlns:a16="http://schemas.microsoft.com/office/drawing/2014/main" id="{00000000-0008-0000-0000-00003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35" name="Text Box 5">
          <a:extLst>
            <a:ext uri="{FF2B5EF4-FFF2-40B4-BE49-F238E27FC236}">
              <a16:creationId xmlns:a16="http://schemas.microsoft.com/office/drawing/2014/main" id="{00000000-0008-0000-0000-00003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36" name="Text Box 6">
          <a:extLst>
            <a:ext uri="{FF2B5EF4-FFF2-40B4-BE49-F238E27FC236}">
              <a16:creationId xmlns:a16="http://schemas.microsoft.com/office/drawing/2014/main" id="{00000000-0008-0000-0000-00003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37" name="Text Box 12">
          <a:extLst>
            <a:ext uri="{FF2B5EF4-FFF2-40B4-BE49-F238E27FC236}">
              <a16:creationId xmlns:a16="http://schemas.microsoft.com/office/drawing/2014/main" id="{00000000-0008-0000-0000-000035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38" name="Text Box 14">
          <a:extLst>
            <a:ext uri="{FF2B5EF4-FFF2-40B4-BE49-F238E27FC236}">
              <a16:creationId xmlns:a16="http://schemas.microsoft.com/office/drawing/2014/main" id="{00000000-0008-0000-0000-000036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39" name="Text Box 15">
          <a:extLst>
            <a:ext uri="{FF2B5EF4-FFF2-40B4-BE49-F238E27FC236}">
              <a16:creationId xmlns:a16="http://schemas.microsoft.com/office/drawing/2014/main" id="{00000000-0008-0000-0000-000037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40" name="Text Box 16">
          <a:extLst>
            <a:ext uri="{FF2B5EF4-FFF2-40B4-BE49-F238E27FC236}">
              <a16:creationId xmlns:a16="http://schemas.microsoft.com/office/drawing/2014/main" id="{00000000-0008-0000-0000-000038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41" name="Text Box 17">
          <a:extLst>
            <a:ext uri="{FF2B5EF4-FFF2-40B4-BE49-F238E27FC236}">
              <a16:creationId xmlns:a16="http://schemas.microsoft.com/office/drawing/2014/main" id="{00000000-0008-0000-0000-00003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42" name="Text Box 19">
          <a:extLst>
            <a:ext uri="{FF2B5EF4-FFF2-40B4-BE49-F238E27FC236}">
              <a16:creationId xmlns:a16="http://schemas.microsoft.com/office/drawing/2014/main" id="{00000000-0008-0000-0000-00003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43" name="Text Box 20">
          <a:extLst>
            <a:ext uri="{FF2B5EF4-FFF2-40B4-BE49-F238E27FC236}">
              <a16:creationId xmlns:a16="http://schemas.microsoft.com/office/drawing/2014/main" id="{00000000-0008-0000-0000-00003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44" name="Text Box 21">
          <a:extLst>
            <a:ext uri="{FF2B5EF4-FFF2-40B4-BE49-F238E27FC236}">
              <a16:creationId xmlns:a16="http://schemas.microsoft.com/office/drawing/2014/main" id="{00000000-0008-0000-0000-00003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45" name="Text Box 24">
          <a:extLst>
            <a:ext uri="{FF2B5EF4-FFF2-40B4-BE49-F238E27FC236}">
              <a16:creationId xmlns:a16="http://schemas.microsoft.com/office/drawing/2014/main" id="{00000000-0008-0000-0000-00003D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46" name="Text Box 25">
          <a:extLst>
            <a:ext uri="{FF2B5EF4-FFF2-40B4-BE49-F238E27FC236}">
              <a16:creationId xmlns:a16="http://schemas.microsoft.com/office/drawing/2014/main" id="{00000000-0008-0000-0000-00003E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47" name="Text Box 26">
          <a:extLst>
            <a:ext uri="{FF2B5EF4-FFF2-40B4-BE49-F238E27FC236}">
              <a16:creationId xmlns:a16="http://schemas.microsoft.com/office/drawing/2014/main" id="{00000000-0008-0000-0000-00003F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161925</xdr:rowOff>
    </xdr:from>
    <xdr:to>
      <xdr:col>14</xdr:col>
      <xdr:colOff>76200</xdr:colOff>
      <xdr:row>3</xdr:row>
      <xdr:rowOff>38100</xdr:rowOff>
    </xdr:to>
    <xdr:sp macro="" textlink="">
      <xdr:nvSpPr>
        <xdr:cNvPr id="112448" name="Text Box 1">
          <a:extLst>
            <a:ext uri="{FF2B5EF4-FFF2-40B4-BE49-F238E27FC236}">
              <a16:creationId xmlns:a16="http://schemas.microsoft.com/office/drawing/2014/main" id="{00000000-0008-0000-0000-000040B7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49" name="Text Box 2">
          <a:extLst>
            <a:ext uri="{FF2B5EF4-FFF2-40B4-BE49-F238E27FC236}">
              <a16:creationId xmlns:a16="http://schemas.microsoft.com/office/drawing/2014/main" id="{00000000-0008-0000-0000-00004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50" name="Text Box 3">
          <a:extLst>
            <a:ext uri="{FF2B5EF4-FFF2-40B4-BE49-F238E27FC236}">
              <a16:creationId xmlns:a16="http://schemas.microsoft.com/office/drawing/2014/main" id="{00000000-0008-0000-0000-000042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51" name="Text Box 4">
          <a:extLst>
            <a:ext uri="{FF2B5EF4-FFF2-40B4-BE49-F238E27FC236}">
              <a16:creationId xmlns:a16="http://schemas.microsoft.com/office/drawing/2014/main" id="{00000000-0008-0000-0000-000043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52" name="Text Box 5">
          <a:extLst>
            <a:ext uri="{FF2B5EF4-FFF2-40B4-BE49-F238E27FC236}">
              <a16:creationId xmlns:a16="http://schemas.microsoft.com/office/drawing/2014/main" id="{00000000-0008-0000-0000-000044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53" name="Text Box 6">
          <a:extLst>
            <a:ext uri="{FF2B5EF4-FFF2-40B4-BE49-F238E27FC236}">
              <a16:creationId xmlns:a16="http://schemas.microsoft.com/office/drawing/2014/main" id="{00000000-0008-0000-0000-000045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54" name="Text Box 7">
          <a:extLst>
            <a:ext uri="{FF2B5EF4-FFF2-40B4-BE49-F238E27FC236}">
              <a16:creationId xmlns:a16="http://schemas.microsoft.com/office/drawing/2014/main" id="{00000000-0008-0000-0000-000046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55" name="Text Box 8">
          <a:extLst>
            <a:ext uri="{FF2B5EF4-FFF2-40B4-BE49-F238E27FC236}">
              <a16:creationId xmlns:a16="http://schemas.microsoft.com/office/drawing/2014/main" id="{00000000-0008-0000-0000-000047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56" name="Text Box 9">
          <a:extLst>
            <a:ext uri="{FF2B5EF4-FFF2-40B4-BE49-F238E27FC236}">
              <a16:creationId xmlns:a16="http://schemas.microsoft.com/office/drawing/2014/main" id="{00000000-0008-0000-0000-000048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57" name="Text Box 10">
          <a:extLst>
            <a:ext uri="{FF2B5EF4-FFF2-40B4-BE49-F238E27FC236}">
              <a16:creationId xmlns:a16="http://schemas.microsoft.com/office/drawing/2014/main" id="{00000000-0008-0000-0000-000049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58" name="Text Box 11">
          <a:extLst>
            <a:ext uri="{FF2B5EF4-FFF2-40B4-BE49-F238E27FC236}">
              <a16:creationId xmlns:a16="http://schemas.microsoft.com/office/drawing/2014/main" id="{00000000-0008-0000-0000-00004A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59" name="Text Box 12">
          <a:extLst>
            <a:ext uri="{FF2B5EF4-FFF2-40B4-BE49-F238E27FC236}">
              <a16:creationId xmlns:a16="http://schemas.microsoft.com/office/drawing/2014/main" id="{00000000-0008-0000-0000-00004B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60" name="Text Box 13">
          <a:extLst>
            <a:ext uri="{FF2B5EF4-FFF2-40B4-BE49-F238E27FC236}">
              <a16:creationId xmlns:a16="http://schemas.microsoft.com/office/drawing/2014/main" id="{00000000-0008-0000-0000-00004C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61" name="Text Box 14">
          <a:extLst>
            <a:ext uri="{FF2B5EF4-FFF2-40B4-BE49-F238E27FC236}">
              <a16:creationId xmlns:a16="http://schemas.microsoft.com/office/drawing/2014/main" id="{00000000-0008-0000-0000-00004D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62" name="Text Box 15">
          <a:extLst>
            <a:ext uri="{FF2B5EF4-FFF2-40B4-BE49-F238E27FC236}">
              <a16:creationId xmlns:a16="http://schemas.microsoft.com/office/drawing/2014/main" id="{00000000-0008-0000-0000-00004E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63" name="Text Box 16">
          <a:extLst>
            <a:ext uri="{FF2B5EF4-FFF2-40B4-BE49-F238E27FC236}">
              <a16:creationId xmlns:a16="http://schemas.microsoft.com/office/drawing/2014/main" id="{00000000-0008-0000-0000-00004F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64" name="Text Box 17">
          <a:extLst>
            <a:ext uri="{FF2B5EF4-FFF2-40B4-BE49-F238E27FC236}">
              <a16:creationId xmlns:a16="http://schemas.microsoft.com/office/drawing/2014/main" id="{00000000-0008-0000-0000-000050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65" name="Text Box 18">
          <a:extLst>
            <a:ext uri="{FF2B5EF4-FFF2-40B4-BE49-F238E27FC236}">
              <a16:creationId xmlns:a16="http://schemas.microsoft.com/office/drawing/2014/main" id="{00000000-0008-0000-0000-000051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66" name="Text Box 19">
          <a:extLst>
            <a:ext uri="{FF2B5EF4-FFF2-40B4-BE49-F238E27FC236}">
              <a16:creationId xmlns:a16="http://schemas.microsoft.com/office/drawing/2014/main" id="{00000000-0008-0000-0000-00005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67" name="Text Box 20">
          <a:extLst>
            <a:ext uri="{FF2B5EF4-FFF2-40B4-BE49-F238E27FC236}">
              <a16:creationId xmlns:a16="http://schemas.microsoft.com/office/drawing/2014/main" id="{00000000-0008-0000-0000-00005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68" name="Text Box 21">
          <a:extLst>
            <a:ext uri="{FF2B5EF4-FFF2-40B4-BE49-F238E27FC236}">
              <a16:creationId xmlns:a16="http://schemas.microsoft.com/office/drawing/2014/main" id="{00000000-0008-0000-0000-00005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69" name="Text Box 2">
          <a:extLst>
            <a:ext uri="{FF2B5EF4-FFF2-40B4-BE49-F238E27FC236}">
              <a16:creationId xmlns:a16="http://schemas.microsoft.com/office/drawing/2014/main" id="{00000000-0008-0000-0000-000055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70" name="Text Box 3">
          <a:extLst>
            <a:ext uri="{FF2B5EF4-FFF2-40B4-BE49-F238E27FC236}">
              <a16:creationId xmlns:a16="http://schemas.microsoft.com/office/drawing/2014/main" id="{00000000-0008-0000-0000-000056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71" name="Text Box 4">
          <a:extLst>
            <a:ext uri="{FF2B5EF4-FFF2-40B4-BE49-F238E27FC236}">
              <a16:creationId xmlns:a16="http://schemas.microsoft.com/office/drawing/2014/main" id="{00000000-0008-0000-0000-000057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72" name="Text Box 5">
          <a:extLst>
            <a:ext uri="{FF2B5EF4-FFF2-40B4-BE49-F238E27FC236}">
              <a16:creationId xmlns:a16="http://schemas.microsoft.com/office/drawing/2014/main" id="{00000000-0008-0000-0000-000058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73" name="Text Box 6">
          <a:extLst>
            <a:ext uri="{FF2B5EF4-FFF2-40B4-BE49-F238E27FC236}">
              <a16:creationId xmlns:a16="http://schemas.microsoft.com/office/drawing/2014/main" id="{00000000-0008-0000-0000-000059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74" name="Text Box 7">
          <a:extLst>
            <a:ext uri="{FF2B5EF4-FFF2-40B4-BE49-F238E27FC236}">
              <a16:creationId xmlns:a16="http://schemas.microsoft.com/office/drawing/2014/main" id="{00000000-0008-0000-0000-00005A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75" name="Text Box 8">
          <a:extLst>
            <a:ext uri="{FF2B5EF4-FFF2-40B4-BE49-F238E27FC236}">
              <a16:creationId xmlns:a16="http://schemas.microsoft.com/office/drawing/2014/main" id="{00000000-0008-0000-0000-00005B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76" name="Text Box 9">
          <a:extLst>
            <a:ext uri="{FF2B5EF4-FFF2-40B4-BE49-F238E27FC236}">
              <a16:creationId xmlns:a16="http://schemas.microsoft.com/office/drawing/2014/main" id="{00000000-0008-0000-0000-00005C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77" name="Text Box 10">
          <a:extLst>
            <a:ext uri="{FF2B5EF4-FFF2-40B4-BE49-F238E27FC236}">
              <a16:creationId xmlns:a16="http://schemas.microsoft.com/office/drawing/2014/main" id="{00000000-0008-0000-0000-00005D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78" name="Text Box 11">
          <a:extLst>
            <a:ext uri="{FF2B5EF4-FFF2-40B4-BE49-F238E27FC236}">
              <a16:creationId xmlns:a16="http://schemas.microsoft.com/office/drawing/2014/main" id="{00000000-0008-0000-0000-00005E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79" name="Text Box 12">
          <a:extLst>
            <a:ext uri="{FF2B5EF4-FFF2-40B4-BE49-F238E27FC236}">
              <a16:creationId xmlns:a16="http://schemas.microsoft.com/office/drawing/2014/main" id="{00000000-0008-0000-0000-00005F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80" name="Text Box 13">
          <a:extLst>
            <a:ext uri="{FF2B5EF4-FFF2-40B4-BE49-F238E27FC236}">
              <a16:creationId xmlns:a16="http://schemas.microsoft.com/office/drawing/2014/main" id="{00000000-0008-0000-0000-000060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81" name="Text Box 14">
          <a:extLst>
            <a:ext uri="{FF2B5EF4-FFF2-40B4-BE49-F238E27FC236}">
              <a16:creationId xmlns:a16="http://schemas.microsoft.com/office/drawing/2014/main" id="{00000000-0008-0000-0000-000061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82" name="Text Box 15">
          <a:extLst>
            <a:ext uri="{FF2B5EF4-FFF2-40B4-BE49-F238E27FC236}">
              <a16:creationId xmlns:a16="http://schemas.microsoft.com/office/drawing/2014/main" id="{00000000-0008-0000-0000-000062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83" name="Text Box 16">
          <a:extLst>
            <a:ext uri="{FF2B5EF4-FFF2-40B4-BE49-F238E27FC236}">
              <a16:creationId xmlns:a16="http://schemas.microsoft.com/office/drawing/2014/main" id="{00000000-0008-0000-0000-000063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84" name="Text Box 17">
          <a:extLst>
            <a:ext uri="{FF2B5EF4-FFF2-40B4-BE49-F238E27FC236}">
              <a16:creationId xmlns:a16="http://schemas.microsoft.com/office/drawing/2014/main" id="{00000000-0008-0000-0000-000064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21</xdr:row>
      <xdr:rowOff>161925</xdr:rowOff>
    </xdr:from>
    <xdr:to>
      <xdr:col>9</xdr:col>
      <xdr:colOff>76200</xdr:colOff>
      <xdr:row>21</xdr:row>
      <xdr:rowOff>371475</xdr:rowOff>
    </xdr:to>
    <xdr:sp macro="" textlink="">
      <xdr:nvSpPr>
        <xdr:cNvPr id="112485" name="Text Box 18">
          <a:extLst>
            <a:ext uri="{FF2B5EF4-FFF2-40B4-BE49-F238E27FC236}">
              <a16:creationId xmlns:a16="http://schemas.microsoft.com/office/drawing/2014/main" id="{00000000-0008-0000-0000-000065B7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86" name="Text Box 19">
          <a:extLst>
            <a:ext uri="{FF2B5EF4-FFF2-40B4-BE49-F238E27FC236}">
              <a16:creationId xmlns:a16="http://schemas.microsoft.com/office/drawing/2014/main" id="{00000000-0008-0000-0000-000066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87" name="Text Box 20">
          <a:extLst>
            <a:ext uri="{FF2B5EF4-FFF2-40B4-BE49-F238E27FC236}">
              <a16:creationId xmlns:a16="http://schemas.microsoft.com/office/drawing/2014/main" id="{00000000-0008-0000-0000-000067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88" name="Text Box 21">
          <a:extLst>
            <a:ext uri="{FF2B5EF4-FFF2-40B4-BE49-F238E27FC236}">
              <a16:creationId xmlns:a16="http://schemas.microsoft.com/office/drawing/2014/main" id="{00000000-0008-0000-0000-000068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89" name="Text Box 2">
          <a:extLst>
            <a:ext uri="{FF2B5EF4-FFF2-40B4-BE49-F238E27FC236}">
              <a16:creationId xmlns:a16="http://schemas.microsoft.com/office/drawing/2014/main" id="{00000000-0008-0000-0000-000069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90" name="Text Box 4">
          <a:extLst>
            <a:ext uri="{FF2B5EF4-FFF2-40B4-BE49-F238E27FC236}">
              <a16:creationId xmlns:a16="http://schemas.microsoft.com/office/drawing/2014/main" id="{00000000-0008-0000-0000-00006A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91" name="Text Box 5">
          <a:extLst>
            <a:ext uri="{FF2B5EF4-FFF2-40B4-BE49-F238E27FC236}">
              <a16:creationId xmlns:a16="http://schemas.microsoft.com/office/drawing/2014/main" id="{00000000-0008-0000-0000-00006B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92" name="Text Box 6">
          <a:extLst>
            <a:ext uri="{FF2B5EF4-FFF2-40B4-BE49-F238E27FC236}">
              <a16:creationId xmlns:a16="http://schemas.microsoft.com/office/drawing/2014/main" id="{00000000-0008-0000-0000-00006C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93" name="Text Box 12">
          <a:extLst>
            <a:ext uri="{FF2B5EF4-FFF2-40B4-BE49-F238E27FC236}">
              <a16:creationId xmlns:a16="http://schemas.microsoft.com/office/drawing/2014/main" id="{00000000-0008-0000-0000-00006D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94" name="Text Box 14">
          <a:extLst>
            <a:ext uri="{FF2B5EF4-FFF2-40B4-BE49-F238E27FC236}">
              <a16:creationId xmlns:a16="http://schemas.microsoft.com/office/drawing/2014/main" id="{00000000-0008-0000-0000-00006E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95" name="Text Box 15">
          <a:extLst>
            <a:ext uri="{FF2B5EF4-FFF2-40B4-BE49-F238E27FC236}">
              <a16:creationId xmlns:a16="http://schemas.microsoft.com/office/drawing/2014/main" id="{00000000-0008-0000-0000-00006F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496" name="Text Box 16">
          <a:extLst>
            <a:ext uri="{FF2B5EF4-FFF2-40B4-BE49-F238E27FC236}">
              <a16:creationId xmlns:a16="http://schemas.microsoft.com/office/drawing/2014/main" id="{00000000-0008-0000-0000-000070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21</xdr:row>
      <xdr:rowOff>161925</xdr:rowOff>
    </xdr:from>
    <xdr:to>
      <xdr:col>14</xdr:col>
      <xdr:colOff>76200</xdr:colOff>
      <xdr:row>21</xdr:row>
      <xdr:rowOff>371475</xdr:rowOff>
    </xdr:to>
    <xdr:sp macro="" textlink="">
      <xdr:nvSpPr>
        <xdr:cNvPr id="112497" name="Text Box 17">
          <a:extLst>
            <a:ext uri="{FF2B5EF4-FFF2-40B4-BE49-F238E27FC236}">
              <a16:creationId xmlns:a16="http://schemas.microsoft.com/office/drawing/2014/main" id="{00000000-0008-0000-0000-000071B7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2498" name="Text Box 19">
          <a:extLst>
            <a:ext uri="{FF2B5EF4-FFF2-40B4-BE49-F238E27FC236}">
              <a16:creationId xmlns:a16="http://schemas.microsoft.com/office/drawing/2014/main" id="{00000000-0008-0000-0000-000072B7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161925</xdr:rowOff>
    </xdr:from>
    <xdr:to>
      <xdr:col>11</xdr:col>
      <xdr:colOff>76200</xdr:colOff>
      <xdr:row>21</xdr:row>
      <xdr:rowOff>371475</xdr:rowOff>
    </xdr:to>
    <xdr:sp macro="" textlink="">
      <xdr:nvSpPr>
        <xdr:cNvPr id="112499" name="Text Box 20">
          <a:extLst>
            <a:ext uri="{FF2B5EF4-FFF2-40B4-BE49-F238E27FC236}">
              <a16:creationId xmlns:a16="http://schemas.microsoft.com/office/drawing/2014/main" id="{00000000-0008-0000-0000-000073B7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2500" name="Text Box 21">
          <a:extLst>
            <a:ext uri="{FF2B5EF4-FFF2-40B4-BE49-F238E27FC236}">
              <a16:creationId xmlns:a16="http://schemas.microsoft.com/office/drawing/2014/main" id="{00000000-0008-0000-0000-000074B7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E6045D9A-032B-481F-BEBD-50468233FD83}"/>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CBE3F9BA-408C-43C4-8841-210E9268FD17}"/>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04B0C811-3DF1-425C-BFD6-CC0FBF9301D0}"/>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36EB77A8-40B6-464B-8E5C-AE28847A9D38}"/>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5B5791C6-80AC-4994-80CF-40B88AE7E783}"/>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5FF40AF8-D632-4656-B7FC-89EF4CF8F605}"/>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C3993143-737B-4E28-A676-C8E4C9872FB9}"/>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DC7BF13A-D4A2-4F0D-8C6B-654C70901C7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B9E988B0-58B2-4CC0-A3CB-7DCFC00336D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50A9417A-466D-4BCA-8456-CA677A98BE3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BF6B02F6-A2EE-4F47-B118-0D0183E1231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038A34F3-19E1-43E2-A34D-168F054DC81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44099C9B-E12C-4E22-8085-76A6089EFE4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DFDA2C5E-B81B-4887-BFB5-14BD60E1C59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A82ABAED-CCB9-4829-838B-707B9DDA996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CC1BBBCF-AD0E-4938-9449-7A7D9A1542A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AA6848B1-C765-4E66-8E7A-36D282B0CBD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4D1A5CDB-F1D1-4079-A4AA-2195A066AF7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7D04E196-CF14-4706-A90B-D31AB6C896C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0D8CA75F-1643-4239-9694-5E81778422B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00B8C331-91D8-4814-AB3E-38EB3670C8E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5414DB7B-B128-4291-A246-F7018CCB02E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03FCCD32-68E3-4356-A1BA-F14850492E2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5610E002-6EFC-4776-8E18-97EEBC62814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13B7046D-68FE-4BB8-837F-69FA20BD361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7F8D02AA-C56F-4CD5-A491-8953F69AA6C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A8DF8B7D-4FE6-449B-BCE8-A5096C266F7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A0E845B5-8522-461F-A657-868068AF3AC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65392C8D-510F-4F91-BAFA-66BAF50BAD0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CC7AD47A-DF20-42DD-BB8B-024DAB74B5E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D44DAC37-CB31-4FCA-95E0-DDFF2B3B325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69714B02-447B-4BBB-8E18-BCC4ACB3BF0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CC62E67D-471C-4B6C-8155-DA234392F60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9F1A47E4-7862-4D50-9BFC-89E89653E92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45B84FF4-CC36-4CF3-B0B6-4F7122501B3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4E9B3390-C37C-451B-A668-BCBBA2335A4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B9C3B081-8E5C-4D93-AFAA-1F2BC9F81DA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C74479B2-5A2C-42A0-A976-629CD10D817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F54481DC-63F2-4E78-BD00-C14CE24C729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B7252C6D-9520-4B17-ACA3-E129B9E6421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7260A8E7-A760-4401-9E42-FE9A61127AF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944B55E2-688D-4A8C-8078-E744C9B82F1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F37698E5-688C-41A3-9FF0-1BACCD7FB2F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4B66DF1E-E3C7-4BAB-B614-91D59E2C7C5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601DB5BB-EF70-40BA-8A26-A1AF87BFB09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DA1EA2CC-411B-40A2-BE81-5230C9CDF38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9671862B-AEBA-40DB-914A-5B8787F043E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5047D76D-DB08-49A9-8FB3-B7A82404907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22C43983-C35E-4C5B-8581-182FE1D9C7F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D6D430A3-5DBC-4DA2-BD2E-3F54FA695E3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11646E78-B5C6-45BD-9FDC-C56EB2D08D0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CDCB5ECB-85B9-48BB-A3DC-EEFA9229EC1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7D704DF4-D7FA-4A9E-9169-1B6F8BDC1F5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38825A4B-807B-4818-B64D-DFA034EFED2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FB70E083-DA1F-457B-BF9A-F9C25E6D667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67C7CE86-58B4-461B-B0BB-CACFFF5F3B4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1CAF2B7F-9EF7-47A9-87BF-84DABEBA518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3DD50B92-E683-4EBB-B22E-E3A5B2C2DDF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6618BCE6-3991-475D-B23E-BC8BE54EAA1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EE082C09-4579-4F55-A8A8-C94D3036787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E4128FFC-C665-4F92-8453-81B4B89B276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AB019E4F-2A36-41A7-A22E-AC72A35E6F1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2C5A58EC-132D-4139-A1FF-04A30A516776}"/>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C99EB4A4-8C16-41AB-B61D-EF32D077BAE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658DCF96-3D61-4697-AFA9-D25EF788EE9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214B32D8-359D-4ED7-81B9-E285A1E0CC9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4151798E-8B33-42C7-898D-B720E0BAFCD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AF9736B4-C33C-4AE8-B5B2-F25F4C7D1EA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20E54C52-A0F3-46A1-9827-42AB5E76BDE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ED9BED02-3C0B-4CD8-B0F6-C50B893EECF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672D9849-D8C6-4568-970A-49A2431FBFE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DB58BF28-BEBE-42BF-ABDA-A22977B74BB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29263501-F7E3-4A20-B5C6-55DD48BD32A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3341BFF2-BF4A-4AB9-A0A0-9EFF0DB2DF9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DED86879-D431-4469-A8BB-1F20696D947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6DC75E9F-7916-4188-88E2-FEAA2012149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AB5DCC45-0AAC-477B-870F-39D0F710866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4A4D59E3-9EFE-44CD-A002-4BCB4344CEE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ACC0C3AA-CED7-47C8-A4AA-DFE481B5D10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66C9B3C9-EB0F-4F29-9790-A842BFB7751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626B1A34-00B1-420D-A256-4FE85ECDD76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1C3963AA-8B05-45FC-AE9A-9DEE7262B5E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0398B3F8-06EC-4341-AA16-E3EAA2D9213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51DB3665-9C45-4E49-8B81-D74916DE6B5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A8934EB3-7F5C-465F-B01F-18C9F1585D3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F23F9CAF-E178-4E3E-9569-FDB606834AA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F6BDC859-6443-4F3C-82EB-5B9ACD29DA2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41AD86FD-DC70-4F25-965D-E6C6D1D6187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952F44E2-A90D-41EC-9AA5-AF61B9669F6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AA5BA2EB-C147-4DF5-879A-F61CEB693F7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45A6C4E7-240E-47C6-93EC-21BDC5280DF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959407C9-A71B-41DC-9DF3-D00AF4E840F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F7B03DFC-0897-466E-8CFF-1A0B9C959D2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A59E5A9B-2826-4CED-84B4-40DC63A58AA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15144870-F43F-4B31-9A57-D867D6CF3E4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4A31C8DD-F31F-4F93-912F-F4E7A5ACD69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6803776A-A01F-4D50-9D7F-2CB9A187671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C3C10F99-A961-45F6-B65D-3C0F9701B37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B602E31F-149D-4471-9F6D-70D88659CF3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55610652-7F88-4B54-813F-6EB5C0EAA61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24526ABF-B21B-4FA2-B3E3-02C5C52191A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961E1686-B157-4931-97C0-726AEBF966A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1FFD3888-08A2-4976-94A9-75321FDAB72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B940722D-C585-483F-8925-18E8CD022BB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1E83D7A5-69AA-43B5-A771-6A7BCFE8DC1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E8FFD910-29A8-4AF1-A0C8-781190C405C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01DF84B9-F904-488C-8AD3-437476B7A85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135891B1-A0DD-4FDF-9228-AD979FEBB3C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66E8C370-2DFD-46EF-93DA-80B5312EE8A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8A2E5D1A-9812-4148-9F36-242CBFF2822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226A9B98-77BF-4832-9E92-8BE4FE461D4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952C4FC8-1EE9-4A09-8B9E-5CA1D010710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EBAD6F01-91A2-4424-A785-39CC3CBBF53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B68DA7CF-700A-49B6-BB14-1631CB1E0CC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4B120234-729F-4852-90C1-02B4245F434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1D772ED2-964F-467F-B7FA-F5277B4D2FDF}"/>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73D686C4-DA1B-44AC-AA36-AAF52AB51260}"/>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5650C11D-F4C7-4B8A-AC87-383DED305587}"/>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BA332D0B-EE34-4A57-871D-3AAD4166A3BD}"/>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2A059B6B-30C0-42FF-8D4E-2A03D1077E32}"/>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A92ED60E-3B84-4784-AED0-8E7C5F60797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0C422B17-85D0-4BB0-BF60-F5939772DFC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11D55BD8-1B7A-4108-8B75-1A3C7BFD64E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0F52BFBE-C8A9-46A9-9685-E5688CC7690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9D7E7A79-3549-4795-B233-A005CFA2E4B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B38047D4-A47E-4DEB-88FF-8C86812C054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C86D35B8-1F76-4527-8B21-0A49A78E7CB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7C7E7548-B5EC-4713-8EF9-E58F6C9604D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69FA2450-A461-40FC-9C18-C945F52205A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64C9C123-B7C9-40C9-8130-8B40A77BF45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DB4FE0B3-84EF-41F0-A64C-57D71466D23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E9E21296-C1DA-4152-A240-91E7D51B275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299E261F-7D91-494D-803F-FECD308E65D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A63BBC79-9AFA-4369-8F2D-6A8FAD5EFB8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91448F9B-7B84-4ACD-8119-D4AD957849E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2FCA6792-E2A1-4AC0-911D-CC3CC082CAE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A96CDBAD-3FAD-49C3-BE0C-7469F48B6AA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A1C647E0-9AAB-45F9-9A69-1FFF4E221F0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BB198308-0A19-40F4-90BC-1EDCB972580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6C77B418-A509-4D96-B47B-04520AED782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711574D4-94BF-4679-A929-C5E34A037D1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6814C05E-B31E-4C54-B3FF-8D71799489C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1A1F9A1F-9C75-48B5-B761-353354EAD87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D1242FE3-0B9D-4E8F-AC85-6D7F2391902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85FD006C-7FE6-4A9E-9F86-A82A54561BA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7D3842D3-F638-414B-B771-1E2A28ED025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43786B4F-AC00-4AF3-9148-37B97DF0638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F9B3C1BC-4B30-42E0-94D2-2E86C47621C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A302B2DE-2139-4E4E-B3A7-BC317CEC1E7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AA61F78F-87CE-422C-B1E5-482673BD662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E290887A-858D-41CA-AF90-BC0C83C61E3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EAC488E3-26C6-40E8-959D-38ED789AF76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7FDC62AB-0697-4425-904D-6221A31C80B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BA462536-AF56-412E-918B-2619999F204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A741B8FA-F124-4CF3-B6E6-7F6F60FF40F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B090B520-13D6-4290-A406-33ED8E2AA65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1CB9C877-7E1F-4955-AA69-2D30C1E4830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A666DE25-9510-4A97-9046-FED4BD71A92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A3AFD4A0-E45D-4B5D-8382-AE5329399F9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5196351C-920C-433A-ADD8-2437D2E3979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0DA3CAA7-D14C-4F4E-A370-117FA27C5AE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9C78EDA0-E2F7-435F-903D-EE9237EAC92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C032CCAF-A3A1-449F-8448-E6103627EF2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8DE17835-2EAE-4F6A-9162-6670B25C152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E0715745-0B5E-44BC-9643-BB2B5D88783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00C73B03-2F94-4224-B446-A33D8135ED9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9AB33F29-CD3F-49C7-B181-355ECE764C8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76F52750-A4FC-486C-AF14-0CB7AE5689F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ECAFB7C9-6881-473D-B9B6-14C3B81309F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821FD026-108E-475D-928A-ABE3BB7A8C8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F39F2BAE-2A0D-436D-9134-DE760F447AC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03B2E7F5-8E9B-4985-AEDE-EABC8028076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D10C7327-614F-4D3F-85FE-9AC64E3C3A4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AD0618EB-1E9D-4738-8EE4-5BBB936822E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51C1085F-A666-4FC2-A038-31523168E35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C65E5C24-2B0A-4F1E-A5B6-236B16EC1F0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821159AF-2A11-4B38-95E4-B94B3832A40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B84E1037-08F8-4C9E-868D-2D1C1199E1E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5F07AF50-497F-4231-A8B7-CAD87D2861A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151C2D3A-FF1D-4262-A0B4-0C40101DF75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2D3CE81E-3349-4B99-A009-8ECBB0DC1D0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22084AC1-766A-42A3-8731-EA2BEA23B5F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37218F1A-3E7F-4793-8215-4AFDB45B57B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9C2A863A-E5BC-4232-880D-0DDB4B64E48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56E6A5EE-1646-40DD-873A-315C3158E93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930EC94B-B0D3-473E-A2EC-B8A0B806569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23EF2487-0C5D-47FA-BE3F-ED934E7A5FE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61B917C8-F675-410D-8364-C0744E02843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F9DEAFDC-6FE5-419E-968B-5AC32D7B7EC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75BD9E17-9B72-413E-9AC5-A47C69C76D0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34892502-5408-4F0B-9225-E6BF6E605E3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29E2622B-4606-419E-AD13-1FA206C5F00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5635EB77-E8ED-4109-AD89-CDA76B04C33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DAB4926F-C44F-4065-95F7-EB396A5CD19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6CDB9AC4-249F-487B-9A77-D682EC08117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A17630E6-827E-45BF-B92D-201C6B79825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289B2152-A720-4DDF-A250-860F9E9BDF3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877C571F-E70B-4DB9-B6ED-663534DC48B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35F3DC62-0BA2-45AE-844F-1680451F090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146141CB-2847-48C6-B680-06BA3FFBBC9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268319C6-77A9-4FCB-BEB2-F038E86448F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385AA955-EFC3-46A5-91C4-72F1EFE3F8E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8EED9CE4-6EE0-4151-8108-C90E86F580C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00446287-AB49-424A-96B2-AE0560BFBAE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C7464A80-9AFC-4B9D-A84D-94941DDC4BA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901A78F6-04E2-48A8-9483-44C6A30A346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7ED1EEB4-CA83-4FAB-9029-3EC4D914228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E001FBFA-1EA5-4742-B9DA-E9782E6F7E6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23FACE7A-57CE-4773-9A72-83CB95F0F56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9078E425-46C0-40FF-AD18-499AF1D9B16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3F9059BB-9B05-4DBE-8072-67F43EA551B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A29D17CE-0DE1-4CAB-96D1-9813A6A0073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2B3AA55F-D221-4788-8BC9-899121B4C35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B656809C-E788-416B-8BA4-AAB24020C18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3EA69BBD-E2F9-48FC-A3AB-866A4175BED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1472DF58-E990-48C3-9E6C-E6BF49C00D2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E495B0CF-E441-40D6-BB56-AE8A779C5E1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60894413-7699-4872-A79A-279CA633E11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4B746915-CF3D-4937-B5D2-3E6FC5C7690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EC51176B-AC5E-4871-A4A3-61B7DF02C7E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D5A0B6E3-609E-460C-B606-E5E9571248B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97F9251B-5676-4387-A892-5CD401A67ED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030689B6-FD67-4D5B-B379-8601843A986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46CE0B32-B9E0-4951-BDC7-3BA2D82B4F9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1049F549-5232-4761-8655-EF5DEF8FE56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64021E64-426B-46F2-BAAF-CA47E066FA5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4F5B375C-A7BE-4530-B5C0-9A637CA8428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B10A73EE-F0E1-42AE-BF06-A5DECF82DAC5}"/>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BB03DF82-62EF-4681-A54E-493F5D0115A7}"/>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E33F99F8-6EDD-4D01-AC2B-4A6887EFEE1A}"/>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9CF23AA8-93DF-4268-B329-512BB6226D77}"/>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CAFF65FF-D789-4AC3-B147-C3FA12063E3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4543D547-0C54-4AB3-921B-32BE8FC463B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EEDBFA6B-4236-419C-9925-91A8DE167EB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E8B2CEF9-8744-490B-A4D1-64D8BAD8BB6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39A604B0-7E40-4376-9CEF-04AAECACBA4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2CE224E8-1AB3-4027-B553-8495A5E935F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A0128681-D114-469F-897F-BAEF849B3A1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7911032F-54CB-4CE3-A018-B5E2E799C8A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2E54A761-15B6-4374-B87F-AD6E5A9DE3F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3396A5DD-5232-46D5-948C-CB41BE2F1D7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967B121B-00D7-46E1-A155-74A0A865EC9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0B7D728C-2E25-4CEB-AD44-7E0484B3B00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9E440E56-D553-4684-B791-BA614A840FE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B8EA75EE-4DA5-4A14-80AC-D76722E2856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65C0E6B0-610C-47E2-8719-AB68ACD4CF0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66128758-8358-4DB5-A028-68E07071C29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9B9DD42A-7576-4050-89D1-C008917DF67B}"/>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0346AE86-D238-456D-87CE-9666DCCF835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A449FF14-0472-448E-9474-12100264D84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FD954DE5-70FA-413C-B415-6C211E8E952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49AC367A-6403-438B-AA1F-D14C08EF647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C36A03AF-9283-4F8B-A3EB-9D5C4DFAB5B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BB688970-041C-4C5B-A587-439429CDE3F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D70BB231-4E55-4C11-93EE-8447C790244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8980B8C3-0673-45F7-B403-5F3F2BDA194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8964A282-011C-49B3-97E6-3FC4FFD92BA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75F8E5EE-E261-4DA5-8A5B-4BDEB1B1EED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46F558DC-E106-4596-986D-A43CF90D437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631B5D71-373B-415A-A770-ED7135933B6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BE03076E-1ABB-4EBC-A735-6896C1CB6B9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79977860-001E-4F80-A6F3-7D5C28CCBE7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0580B9E6-FAE8-4FF4-B3C6-B11E3F403EF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FBFF6B18-488A-477F-B4AC-7291D4B468A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4CB86E70-DA0B-4E25-972F-ABB79B04E3E4}"/>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CB4D583A-9AA7-47D1-AF1B-D593EDEC3EB4}"/>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E1E4D816-871C-42A6-98F1-A5EED88B9344}"/>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D9D0722D-21DA-47D4-96D1-1546C6DB1D6C}"/>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1E2587BD-48DD-4ED7-9036-EEA3C7959EAB}"/>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61B9594B-494C-47B1-BA5B-A5B6EDE3AE18}"/>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C9E66534-CCCB-488D-9894-73E0EBF11DE4}"/>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6DFC0B59-0A88-4BFD-96D4-2DA144B6327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ACFD2F2E-26A0-4A46-90C4-A13348F2E17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24633F54-7A21-44F7-AD9D-8CCE975E95C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96357707-2A8B-44DF-B1E5-A6C742110BA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BEB781AB-E70A-4235-B9B2-A9937CC6568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FEACD275-739F-4335-8EE8-CADE017DC32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8571FEC8-95F6-48C0-AF70-1918897104E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4933C05C-B789-4DC4-AE57-1A86651A775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F8E2760A-188F-4616-970A-6875244BED3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FF0DEA11-F074-491F-9407-C171EC3BFED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F491AA04-76D8-4385-851A-1A2EDFEA4CE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847995EA-E962-489B-9BB2-17EA275BA58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D8772724-B3D8-4C32-852A-6407E44F46B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DFF13377-66F4-498F-B2BA-CFB17808229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7A05BA60-B10A-4E74-A78F-BCBCC459345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C8DCDDA6-3EA0-4BCD-826D-F74AB013D5E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E10677EF-EFD2-4CEE-9B62-1B517BDB1F6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77DCEC7D-8C15-4E53-9949-7886AE7CA5F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F6F8D63C-1AF9-4433-82ED-0BAC9FCA0DA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C7A221BB-C996-4F81-8CD7-88F6435C8DD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9F2F6988-AA78-41B4-8390-F32B70377FE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EF7652C9-E71F-4DEC-89A7-BB92437F547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78B58863-D526-4AFA-BFE5-EAABD176F38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7E3ADDC2-D48B-42D2-9CCA-81A7A75E747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D67844E1-171D-459C-8023-6FD08FA5575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7E1944B9-6B7A-4201-802F-C0DB3C5A34A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19469364-1916-4FF4-A8CF-1E18F726F93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4EB01B06-D816-4607-875C-CB866E6E1B2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DE371372-CF22-43D3-BC0C-535AFDA7623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1D235589-D9D3-4E17-B789-B9F0518B4AC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53157FF0-08A4-4A2F-B30B-18273C8C500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A86A8317-F61C-4E32-9408-F3F9048A27D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47BCD23C-D962-46F1-8946-C89BADFAC54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C118818B-967B-40B0-A6F2-544F11BFD84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8E291E0B-8228-443B-971C-FE35C03FA30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734B56B6-F8B7-48E8-83F5-1FE34DFBCFC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FBA0490F-CE11-4A62-9DBB-D6FF2959712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3F9120EF-62FE-4617-B4AF-9ECA9E196FC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1C0000D4-491C-4A2A-BEA6-A0190341E7F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21A4D5BE-ACB7-4080-AF2F-F5947BA08EF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92EB2345-2B27-4BC8-B3C7-6B925C2E551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2041B1A1-7B85-4C1F-A4E5-23F1FB4C76D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5185062B-0972-4B9A-A40A-905433E3D27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6299E1DF-90FE-4607-AD1C-9BCE0D5C815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EA5EEEAB-82CF-47CA-82F8-46CBF227C11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2BFD8D0E-3EDE-4CCA-A388-58EBDB62F16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AD159BF5-B14D-4C56-B519-2D0B11B80F2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630A65E2-0C7A-4B46-BFED-A8BC0ACC95B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37424D35-0955-4D87-9AA2-2B0029008C7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C63630A6-6F45-4B3F-91D4-89750754C24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EBDBAF2A-233F-45A4-9E9E-827E81DDBC0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A75C39A3-BD3F-4805-B5A5-3B02A170D2D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50D53BDB-2A31-41D9-8467-BDCAD1B5626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660EEF3A-E8DE-4B88-B609-AC8C4528506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2D14EF22-C5F6-43F6-A30E-A5C76B2D09F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4C9813AE-3000-4FD2-B181-83534A932C1D}"/>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AC8EF1EF-82D9-409A-AB62-C4F6B1E07DD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6286EF6F-69FE-49C7-B0D5-1614356488B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4E5E0C08-6ED9-4D06-8372-ABA7597B768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2738BEC3-2112-4F5F-81AA-80065C37886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B2A30939-150D-4680-96CF-571CA823F80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CA5F4776-9063-485B-91B3-30A1EBFDCF8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795FDBE8-55A3-49DF-961B-BC6185942CF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1EB02416-93A2-47A3-9D78-ACADF606930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1F1658F0-B0E4-4C02-A857-2BA861FCF49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4F7742A4-1D66-478C-A4C7-A8945AE641A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93F91D6E-41FB-4098-B00D-6F7371462BB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CC8D7BE6-307E-4359-82E3-E6737B4BC1B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2C182D42-172D-445E-AC6D-9984484F7E1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47B4E190-BDAD-40E6-BD5F-74469A2E813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E8B17B05-E7DF-4A85-802C-9B705A0A508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6AAFE7BF-C449-4649-AE64-E7F375411DB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65AC7604-B4A9-4109-A636-66C6ED36E41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EB7B5530-ACA0-420E-9166-9A438D965AA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C5BE36AA-AFF3-4609-9E8B-A77BE181E87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17DFED0F-590C-41C8-8E7E-5C5AD09B787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5A573ABD-8807-4A00-8FC7-E2A9CD75094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3C8C839F-A2C0-4F1E-848A-B6047560CB3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9502D77D-DF91-4F8E-A682-E171E63E746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CAA2C3B2-5D9D-4425-AEFA-2D58DD14FA3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4C961A17-1D12-4492-A195-0263BC46891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45671E95-D9CA-436E-8CB3-CD1D746DE7B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558E7739-6DD1-4BE0-BA21-7C2E5FA2B26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B77F0A70-7717-43CC-8CF2-C56C03B3337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139699E4-505C-43EB-BC1C-63D8B974776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6A26C82D-EFBA-4B2B-A454-C922749C7A4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B27036F4-5B66-4D2C-ACA3-D019A99043F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7B3E0033-C3E7-40EB-9A27-A4894B00277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73AD1AD3-7FA2-4C3F-9447-6F0338F1774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15644FC0-3EF6-4D92-8176-BBE388B1D63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64DA5455-192A-46AA-9789-F6DDEC0EE38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3DCDF1A6-2D18-4920-8FED-5CA95D92F64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7DEF3D06-EC45-4973-A755-1A6F4C2105C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419FB72B-BF5E-45E7-B1DA-0BB4C72C24E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7C27ACA4-465D-4BA0-B5DE-602ED98F575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B3C3E2DA-1B20-4D68-92B8-42FA4E60F4A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98467DCF-3605-4F7A-9869-B1AE4FF8FEA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23B67623-542B-4A2C-B220-959049E6755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FA6237C9-69ED-47D0-BB0F-F9436D66CB9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4BE456C2-10CF-466C-A4D8-D07D30424EE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2F9B9E60-F96E-46DD-93A2-96F301C56D2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0314963A-ABD0-4278-A269-89F93541D19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174A2922-92F9-4C41-BDDD-7D9A236390F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2BF63882-545A-4CA3-87A2-F5CA1C8C58A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708B7A13-EEC2-4B48-8B54-499E831DC3D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DFE7E98E-C968-49D2-9381-3CCB94B09F7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1E79F9A9-F316-4EE3-9907-C4D168EE2FB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E03D4595-8D06-400D-9082-B43639410AB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E112F1EB-C193-470A-89F9-4D12FBB851E6}"/>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5996DEE9-DEA7-4FFB-BC97-C9D3AE1DF2AE}"/>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5674E513-DB1E-4F65-A7C6-FE6D183C87DE}"/>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60E00229-CA5B-424D-8094-C7EC0524854F}"/>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50B319E6-2F6E-4F54-B83C-0ECCA1AD3CD6}"/>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D21935F4-58A1-49E9-ACB6-E34DD8A2E07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5E022405-C2F8-4912-BAE5-79291B2EA15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DDD97F1C-5CEB-45D3-B445-1D447F1EEAE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008CDA0A-653E-43D9-BD89-A781F539B1E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5AAF97BD-EC50-4F84-892F-410DC07B731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52290980-669D-416B-985D-5E7CB82455F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A25239F2-2F56-4CD8-A06B-C62067DE8B7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A754114D-214C-48CB-8E53-C113D3E414C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C62A29E5-5521-4D8B-9CA7-31E0E66D64F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F83DC7A1-01DF-4CA0-BD02-CDDE4313161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0F24B52B-68C2-4CE0-B762-7F3044E97D8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1877D725-887E-4B91-85DB-7ABD1AE3862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369C6D0B-A7E7-4BA4-BA2C-E7F30FA789F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2FB3DA85-BCC4-4289-8163-CA4739F503F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4EF62398-D58E-4A6C-BFB6-E613625B718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6BD63F98-79BF-4B0D-B7ED-A221DFDFF2E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74BD51D2-DE4E-4979-8F4E-43AD14B5F35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A9EB732A-7366-4E47-ABA0-F2A5283BE3F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2D18758E-4F97-4B52-8CCB-D27D969F6CF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0851D8F4-449C-4B3C-84FD-EC968C1EBA7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40EBBEDA-83ED-429C-A712-0FC13C81BA1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3147746D-90B2-41A9-89EE-7C98CAE68BC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C869FF18-D617-43D3-B7AF-CE27E72DBF5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56411096-0C7E-42E8-84E2-33A8AE2D90B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6E085687-473D-4463-803F-7811F329237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546D6D7E-2D76-429A-A05B-4FF9C73B5D9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F4999678-217B-4C4C-9007-3B8D4423C5E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2C0084BF-3C58-4B61-BDEF-D0357EAC4A1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311610FD-AE4A-47C4-978D-B3FA978D6B2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47AE51AF-5787-4198-B859-28D4B048B29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7E9A8E2A-3AE2-4605-9115-D9B3CC5646C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7C704CC0-CE03-49C3-8F2A-EF97012254A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924EFF43-118A-4E78-94E7-30FE5F9F56D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2E631951-E4B4-4AF7-A3DA-65F3E5B4E46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41BCED69-73CA-4226-8788-03C45F6C0E1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41DC0844-4F6A-477B-B729-6FDAC7C0937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884F54F9-451C-41A5-8CBE-200B78D2755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C4F659F2-C632-47C4-B744-4F36824F1C6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D888E5F2-1858-49A8-9F93-A352DFECE60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B1DAE968-1FE3-4EE1-83BB-06B5F68A6E3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D028D738-00B7-47CC-A8A9-C6702058502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C69B27CB-DC2A-4663-894F-305063CFA9A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F27C58E0-6E13-47E6-A0A4-2986B7E9524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2306D116-41F5-475F-BE9D-70985406BB2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50054778-E30B-472E-AED8-A8FF965B39B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AF60554B-C177-4C1C-A2CA-4205309298F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6E2F47B2-6186-4431-9CE5-ED1EDB60B92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B561BE55-14A8-4052-BFEF-0840276FA99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0108E3FD-4B32-454B-B800-70259DDE295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F851E6A9-AE65-4D74-BC43-CB9C65F7C96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45BEAF04-400D-4FC2-B17A-3829EADA65E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7B97F511-451D-42CF-A847-73EB307D055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4D46CD0C-C3B7-4A5F-ADEE-9400B5E0D9B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F1F3EEA2-34E1-4659-B611-8B4F6C29740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D6F1AAF5-2A30-4C14-8349-07E01A7B122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8D5944CD-2B2B-4B74-A754-6B65EFB23D4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22B5C6CF-A43A-4BCB-859E-EA366FAD133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3D1EF2BF-A2E0-4C2B-83A0-469B6002B97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DE0693D5-8A26-409C-AA8A-9BEF9D2DB3E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99A216FB-2FC4-470C-A1B9-F4A8C86427A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4DE4C5DF-B68E-446F-ACA5-08F9495FF0F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3482D55E-8827-4E29-BE23-2B4832221B7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B4A3B6A2-5412-4260-AC2D-94B54E6A2DB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63A4013C-CAE3-4C63-9665-EA3B4A39D73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9C852E9B-003E-4497-AB73-EA86168ADA4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B2EAAE93-F0F2-4249-AC51-F567AE80D09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864135C6-675E-4BA3-95B0-9E59BCE2C52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39BDA28C-9BD4-475C-988A-0C0ECBD5E5A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9DF137BC-0B0D-4136-A457-3A4E06E7B03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9FAD6352-2976-421A-9A96-3F94C18B001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4132EBB7-932E-4F9F-9D08-C3C7534CF14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8394E206-9F98-40E4-AF7A-6AF190C94A8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B9939344-F260-4A77-B93F-F9CD18FF19B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7A7BF816-6BA4-4E35-A082-2BB242D00C7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5D64C24E-4141-40B2-8840-D6ED08C1BCD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68DF7699-EDEA-4170-B667-E1BE2613B84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7147B52B-AFE5-423C-8DDB-7A09CF67133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674F0B95-3D43-4A44-A5AC-912B01E4709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3087A573-E5AB-4627-9E64-7955444DB6F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308FE26C-86BA-4830-92BE-4AD08FF1FCF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013FA5FF-B621-4AA7-9DD5-4F3D8A578AD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EA184FAB-66C9-4CFB-A871-6780AC62BF0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D976D949-CCB3-467A-A3F3-ADBC8FC57B6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06EC4D8B-83A5-4ACB-83FB-F0282A902E9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F06B9B2D-4342-44CD-9CE0-E034595F36C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EA1AE5BE-FEFB-41D5-B045-87E50FBFD20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A402F106-0115-4D95-A396-381FD910B49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5FE5E8D9-4ABC-458E-B43F-A62901EDA0C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24470113-1239-43A5-9504-5666955B4A6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3436CAB1-2056-46A6-B5F2-5B856FFDDD1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3B565BBD-1AAB-40EC-B715-AB213E26973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9C2AF3C0-850D-4196-BD2B-EA95DD4A909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72C94803-6919-48A2-A61E-6D4ED5AD72E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2211469F-0349-4AD6-B14E-0E8941D793F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892FCE6B-18B8-436B-B014-2925B64ADC2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B18D3386-9F16-45EC-A80C-2670DCAD5BE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C07E7986-B4A2-47BB-BB73-DEF280EFF73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41E2378E-3482-4573-A106-88FF6FCDE1E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D6480B45-33CC-416F-B109-99BFCBC1E1B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E647C965-A0BE-42BA-BAB3-1CEA17C72EE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A564CEE7-A952-43DB-80DC-5F5F03A1B84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69214661-5B89-4E1A-AB1F-B3339F27C11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3EB85E19-0246-460F-90B7-295E460001E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55314704-4DAC-4AB9-B262-C73EDDCCB5F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5726498C-8E1A-44C7-A265-C7CEC4E17C7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65FC4C4B-5FC1-4B68-B55B-7B92227A588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48427368-2BBC-4E5D-BD3D-ADF59F9D0D0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89230F17-1A63-4C02-AB3E-EE3A899FFF90}"/>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53EB00BE-AA82-49BF-B445-9A63BF326C73}"/>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8F758E00-E49F-49E3-B0B6-B8F677379075}"/>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6E7A7970-7027-4E51-8961-DF596B29FCD9}"/>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2C3B510A-7FCA-49C9-98DE-1A1F44E8F3F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083A53A8-7AA5-4DC5-B537-6973192A20E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BEEB606B-D0D8-4862-9A0A-AB373659B44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76724652-A025-4234-ABCE-B154C2B40F2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4BA147A2-A0B8-4363-9CA9-5BE21923950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43AD6F44-F087-45C8-BCE4-A2A077DE57E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BCC16989-3196-4B05-A34C-C57A670AADD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71FB87D9-C8BD-47C6-8049-7C2149D9817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8BC01686-18F4-4D71-BFB6-EC5E66EF2A1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2A16CB20-040D-451B-BD1D-9ED722FD8ED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492531E8-D5E4-4D7D-A1ED-1A366EB09C0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607C8E7E-7A1F-47DB-A4F8-EB5BA8C10FA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736A5AEC-7BBE-411F-91A1-CD203DC0579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DD365D80-7F22-4160-A26F-F6D5C31DE0C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89306B0C-7121-4E4B-8B63-5EA347E629F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4E508242-857E-4672-ABDD-50ADE0F9E54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8B7D8197-BF62-415A-B458-F4640EB4641E}"/>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A2AFA619-06D1-47A3-98B6-CB253D22B28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1D2EECDD-CF11-4135-AA9E-89690579026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47742E41-0E62-4A36-BB2A-9776CEBE3C5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F26527B0-4D50-447C-BE5E-69950FA0E89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E74F8A59-D2BA-4E9B-BAA0-B9CC10EBF24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0513F9F0-A464-4F80-B787-3C53C54081B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26613AA9-8108-4EF9-8A60-312A518A238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726580EA-572C-4058-A79C-B464D0B7A90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158698E8-CF27-4E3A-A37A-22A0447841D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46C480B2-F4A8-4ACA-AA60-DD0976E5767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952B924B-7A9F-4C11-8D9B-60198B49DBD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83E7F7F3-CF5D-491A-804A-DDB9984DD69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9A1D9E6E-D54D-408C-8417-6A545426828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8C0CDB48-B863-4F65-8F53-FC895022631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2738A4C3-AF0F-4029-AD5D-372C8F77F85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94A0DD1B-519D-40F5-BD6F-B828674C14F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3AABD769-41AC-49EA-B6B9-3AA79A670BB0}"/>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7F3271CE-E9FC-45CB-92B8-B69430D0166B}"/>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F809CE12-A654-4A11-8A28-FEB8AE77489C}"/>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D8908C59-74F0-4D24-95DE-6B273C8804D3}"/>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9F890552-77D7-42F0-AA08-0D269DBE1433}"/>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61F28FB5-248B-4BF9-83F5-6FA9E80926E8}"/>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E923006B-AEFB-40F3-AF7A-A0CA05566348}"/>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19E67782-935A-4530-879D-7AAB084BF78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57E97C68-B557-4A56-9616-001C5BF0DE9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DEEFF1C6-8545-4472-AEFC-74763B6632F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CC8E254B-39B9-4EEB-B55B-50EA3A2DF39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58535D4D-57C5-400D-A6BC-6D71615B3BA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BD833F7E-F126-46C8-9396-7A46BAF6368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F12B9E87-080B-454F-B061-7039BF11B1F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96817A3-E2C4-4E22-8835-76E1D03F126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9A466943-3DA5-4C38-BDFC-07A7E93E9F9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C510ACAC-C034-4009-AD68-A92D92A457E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3B0FFFB9-3C45-4FED-B3AE-016D35A857D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0C39F339-A010-40F6-B9A1-E26ACACAE61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46033713-7EB8-4A33-A51E-91673383A3C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1A6A93C0-9418-4191-8F5F-E4F94F64976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8D1DF328-A5C3-466D-A196-7CD4F60131B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0CD54441-3935-4344-A639-98BCEDC85C1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6A72649C-DB69-4F72-8C2A-CEC89474261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74A6898B-2F4D-4D84-A5C3-6447D456961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605AA54B-6274-42CE-8886-2E850AB623B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79BD8722-6F8F-4B1F-B05C-592731AF600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BF5BCDA0-C9FF-4CA0-AFEB-98A8A98B403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39C4B88B-65CC-48F5-A150-6807905E658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C94B4EAD-1520-438E-9B0A-24D4FE4E4F1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63DD1542-FD72-460F-9C8F-7500401F0BE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7C03167C-5844-4709-A8E1-DF4AB949DEA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78776278-21D3-4923-916A-508E049E00D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4040FD52-B20C-44B7-BE2E-79CB1E89E88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512A7638-E582-4DA0-BA2C-000BF74E138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DB1AAB4B-10D8-4A51-8A44-C971109EB45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5D8460B5-542D-4EC6-84B6-A6F5060301A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5B695A99-F0E0-4581-85A4-B45DC924E9B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6B1D7746-19A7-4DED-BA01-C47D71A2C0E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2EC2DA37-9700-4844-B17C-A43833BBBE8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3684C62C-328C-4145-9612-C7922F2C2A9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86DEDE29-CE2E-4AE5-A196-C54C62274C2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544C97CB-C4CD-4048-BBD5-07D6384BF41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3FF4BFE2-42DF-4317-AB4F-D1C9E064CF2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7974FD2E-B393-4E57-B777-FC4D6AE9C97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C0A05618-5097-4E89-A53E-9013275F5B2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5377C44F-F9A9-4B65-A514-0C45C480D30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D9E4E1F6-FD3B-4BB2-954B-61127F3B912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92FA3434-2E28-446E-A803-26E004F8F56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473FA860-99ED-42D7-A36C-D201339C068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7C24BF96-484F-4435-A931-B20F436B580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6E9D6172-34C0-445C-BE08-7D5B8B84D2B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393A3246-810D-4864-9A00-9776DF0DE49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F15457C5-B143-4E92-B89A-4A67DCC7AC2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BFD27EDA-BD10-4221-BFAE-7433AEA7FDC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9BDC77BD-265A-4205-9153-A20DDA267BE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400E116E-3AF7-48E2-9872-89FCE495F67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B4CCD248-549F-4D0A-B1FF-1343D3B0D81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31471ACA-BF43-43F7-A44A-26B9B4DCF07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5813882D-99CD-489F-AAED-6C69E3A26BD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784A507D-BC49-47CE-814F-B17881A22B2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9432B3FF-F017-47E4-B8B8-71639E1012C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4AC5304E-B697-4BF9-928D-7C14D03DBD60}"/>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07D40F02-98F6-4680-B08A-E4A2DB0E481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D1461A5A-102D-49C9-BFD6-572223FB51A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264E9770-5989-456C-9B93-5BC83A2B44C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5774F34B-4734-4CF4-8BF6-96225F074AA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54CA0C25-DF44-40E8-95B8-78BA9FCE611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E874104F-4CE2-463A-81D2-04D35D39661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DE8C287D-AF94-45EE-A996-333C23ECDB5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2D5E6C92-E6A3-4DBD-9E02-D342DCB694B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4BCF312E-D972-458E-B3E9-77BD90B23D2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4656E465-8AC8-485E-BBBA-0C84FF8121C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CDD8193F-9CF9-4D5B-8EBA-072420FC952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B8863CB4-FF90-4AA5-A905-0FEA250DAFF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01160E2A-5A08-46EC-99FE-97E72DD5A73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86122616-EEE8-457C-A283-B19ECAAEF25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2F4F7D78-058C-4DCF-BEC0-B770EA394CC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82C6CD1E-F103-460E-ADBB-142CF5B172E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9E6F7566-8D08-487A-B9B5-161865D6678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5AFE485F-6AA6-4420-BF90-622E98FD70F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17DA8BAC-5206-46C5-B195-028A31AA618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78479E4E-6D9B-43F8-B520-A04439CA828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29D581A1-2DC8-4876-A3FE-9E9CD038019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0E1D8928-57CA-4737-AAB4-3E8390F52A8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476E77FC-AB50-4CCF-AFB6-7B332D6079E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043DF58F-68A3-493F-9240-2515B744CEE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32ADBD59-1A37-457C-8D7B-37B90EFCAFA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A002D73B-0761-44BD-8971-EB3F2101B58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5616BFF2-1321-4541-A2D0-B6B22C98F90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D109469B-3026-403E-8420-D3D873569A4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119F0349-BAA3-44F8-AC40-504F33DB146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03CB990B-E3D0-4ED2-8713-8BFB236C5FD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F3A1664E-3FDB-42B0-B0F4-ABB42CF3D20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8A8BF7A3-2394-4CB5-9E7E-A70B4F9187D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C344DB76-4A66-4DF3-A401-28D14EDA89A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B32D5DAB-F03D-4043-8019-1F946CD0A6D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FEF47578-29EA-45AB-9369-8ABD5E4214D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FE4DCCC9-BBD0-4163-8F11-6914F1D7A48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4481800C-3E47-4744-AEFB-D05E5E95C81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8C165786-AB37-4A12-9B88-05E228A3709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F0FA7633-2DA3-491C-823C-7CEF25A2962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ADBCDF90-DF9C-485B-94F1-13DC763EE80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024577C2-D936-4418-B21F-03433426E3C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DC618C59-20DE-4394-AA81-C6A22681FA1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98976FF4-538C-437A-BBBF-CB37B11738B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8D9006F3-A05C-4A82-9E2C-1B1E3E12D04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F5818E93-C53E-4B83-9EE5-6533E85677C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6730C61D-6547-4C3E-ADBF-8E61BE45D83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4DE08B32-4FB8-45AF-97BB-D5E53448CB2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801272D8-5A61-43C6-B506-E1E2022E759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3753BA94-253D-4976-9B2A-DB90A4AADB3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417E625A-1DDC-4411-8E4C-03E7A939669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C68D6552-74D8-4DDD-8B52-B927A807D08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F5072B7A-DD33-4F8D-A798-5A1EA257CF2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A46EF4B7-EECA-4AEB-8A27-3F757E96C01F}"/>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7EA23981-DD9C-4813-B46F-64034F0609A5}"/>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563D4092-F7D1-40A2-BB04-6AD30348C7C3}"/>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B859CC4C-E5C7-48E4-8025-747550E5D163}"/>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9673CD84-C168-4243-8676-891CC7E50728}"/>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6100940D-6D4A-4390-9CAD-19377F15E9E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E6785AD8-1630-4CB1-A569-15D037DEEC1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3C581DAC-08B1-4A71-BBD9-634AA2796C4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0A5C77A8-415A-41D5-9CC4-E3B4A642DA7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BE8B6476-A2FF-4BDE-81C8-B057CEA421E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BD92C24D-F694-4AAD-AB06-8C4528CDA0A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FFFF4A31-2821-4DFD-A0C1-050D9B8DDF5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D6A371EE-DD59-4F78-96D1-554D070E514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5C529D89-D17F-4A4F-9873-88B57DC51FA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44949A2B-7BDE-4706-AF3C-D3131284BAB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AF85C36E-FAD8-4734-9D4B-CC8A023AC68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CFB2A692-86DA-48EF-B0B1-086E716E870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F723F61D-1A2A-4ABE-8C2F-31C513B49E3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C6EC7675-ACF2-46CB-A964-F152B77D05D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7B157FFF-83C8-449C-B34F-0B5669F118D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6E5F6910-6DCC-4774-AEA9-A1699F91B53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C43FAD5C-1C1C-4393-A1BF-A28E8CB4998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D1E473FB-D92F-472A-9827-21CCFD27C71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C1D8027D-7E7A-4ECC-816E-F81AA273826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29ACD966-F0EB-4770-8A66-80628575568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8F13D03A-5B84-46C1-8FA8-D076622B34F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FFE8E3DF-9953-4DD9-A9DE-ADB44097EFD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3F708465-E788-420A-8447-7E2441FB6AE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998FCC89-6619-4F0D-9007-A29DD1BB8BC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BA9D12B1-D169-44DC-98C8-525A12AF129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59FFE282-D81B-4D4F-908E-6FCA7C872A9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B5422743-8A84-4961-B277-54AC6808506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145863A9-9C2F-406C-891F-C842504EA1D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D45487B6-2494-4D35-8BE5-01956EEBE48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7FED1E93-066D-4A96-8DEE-87BB3F395B3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E06A84F0-B050-49C7-A2DA-B00420040E9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74E4C11D-20B1-4252-878B-3336CD675D8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ABD58F6D-B3DC-41C2-8ECE-7632281E8C2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9E20906B-FCF5-4A9E-B3E6-4EE7DDC90FA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990E3A49-A4FB-4E08-821B-6FA78A50217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58D2242F-9115-4F1B-9146-E5FCD7AD700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8D9F4894-658F-480D-82FC-EDE232AB191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7F2C0A9D-811C-4EE1-8872-458B7249A39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2E807677-1E98-429C-A5AF-86FA2EFF5C3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53EAEF61-7430-4567-B81C-63B24C9C6C8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FCE5A759-8C7A-46E2-8F65-4FD9D07F909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54ADF2DE-0714-486B-A385-20A61029737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B51BC4BF-3795-4FBE-8942-A3D1CCA722C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819278BD-D0F2-471A-BEFD-CEED451DB1C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6D8E21F6-E32E-422D-A764-58FC9897E96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D5200D78-846C-435A-833F-8DD38AF60C7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6351F0B0-5074-479D-85CA-7A6D0455BC0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3E6BF33C-0C99-4F45-B84B-8EE56EB0A0E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860C21C5-DFB0-4B65-B049-B81C9183737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775DC81C-1F2C-4EE6-909D-B92A6155695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44EA79E4-8C92-46AD-9FFE-A414E5337B5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AE1A1FE4-9B7F-4212-B597-EA37D9874C6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69B485F3-92C8-438D-BCE5-597F329BCC2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AB9A85AE-8954-472B-A388-46C76DB86FF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04AB8146-532E-4173-84E7-FDC05539B9A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D9115569-C923-4249-B980-99547C22088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34529973-D98F-49D2-AE34-5095A23EAE6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DFD095CA-5868-4436-A7FF-B598636F317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0CED8C7D-9668-484F-AA51-C963DA326E3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0E3200ED-447D-474F-BC4A-68EC773865D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966740A9-A91E-4C34-AE73-55B82917BF4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A595B931-D1EC-441E-96A6-3D216D0E975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8538E3B6-F990-40FC-BF9B-7C774EE2917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7DF3725A-BDAF-4CE0-985E-8559B4F10B7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C315520B-B29A-4673-ADEF-972DF105F4F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F7A64EC1-2755-4208-9EF6-C16EB2081AD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9C827E2E-3C1B-407B-902A-F9E284B59E5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6CDF684C-4ED1-4A68-84C6-439ABB9776E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0E15A405-6DB0-42AC-84F6-254CC223359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EE39E8E2-2A9D-445B-A824-BC1898E241E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40CAF956-5A35-4870-B2BC-665AD4636C2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01F9EA75-2E53-47B7-8487-3655D4F07B2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C00048F7-4C05-4DDC-B352-68FA1865004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84EFA7B8-0012-4AAE-BF88-7C3348921F1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CDA0A83E-FB85-46FB-A65D-29DFC5F5838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0AAC9FED-53BC-48F7-8974-35A29C629B8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3525EE71-EB5F-4F62-84D0-3C3FFD8FC31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9F713CE7-8B76-4575-943A-D087517790D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FFE980BB-09E1-4626-9BBC-1354C6130F7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B276465E-C2A0-48DA-81C6-32F43D7E338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B1E80BD4-F584-42CD-9F1B-A48FD8E8B3D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450FCE6E-3C9E-4E8D-8CF6-A336B71FB46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24002418-A6DB-48DD-9459-0AB11DCB920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7579EFE5-4EAE-476B-8C9C-91731326468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7FD47894-9712-4753-8051-0F8BFD52C63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6BB60BE8-CE9F-4E70-BA6B-0466685F4CD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D4F2BA41-D5F6-407F-8387-93D0F4F8AA5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6262BAE6-5A99-4214-B786-314BD6F419E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B429E4E4-35C3-4E18-8C5E-78F4DF43135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6C3CDFBF-8A52-4C7D-94A4-8327FA5CE82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68797003-BB50-4AD8-92DF-165BE09288E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B7EC5AA4-28E1-40D6-9DF7-62263AA3FDD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450F4F48-06B0-422F-A3BF-6CE0CCD70C9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DA7A32E0-1DB8-4355-A159-C8F21083BB9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B7D25DDF-4EB6-479B-825D-F2DDACF776D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83B7CF2C-51AE-4E18-93A0-D3DB78A5E84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5ABBD24C-C3DA-4D5B-8F73-488BF84EA7B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73969AEF-ED38-434C-92C5-3045D6AEEB1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8115256F-2A8A-4E78-9AC6-650FDC369FD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5336394A-28AB-4CF5-ADBE-B562464524A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B59E183E-ECA6-4095-8A3B-91025FE0A8B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4CA10BAC-11DA-4460-92E7-D9AA62D9D0A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C0876CBE-65EF-42D8-AEAA-141B975E83F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9987FCA1-1BE9-449E-AA1A-950AE1FE194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13032673-6CCB-41B2-9BA9-7AA687764D2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55B517B3-6DBF-4F12-8A80-C5506571895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684630E4-DA08-4CBA-959B-872A8102AFD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991C2AFF-989B-49F0-ABA2-6A4CDB7F35C1}"/>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C921F4A2-5AEF-4441-B7B2-9F76DCBDEC08}"/>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64499FDA-D669-4A27-A373-29C0C3565FAA}"/>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F28AEA8A-3476-42F8-95F9-58EBC5002A04}"/>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D4E50D59-6A83-4B4C-8B8D-C0938E8ADF3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C1F0165E-E4BC-4F45-A082-61955478EDA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C82E061A-9657-40E5-BD93-940A1A068CA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52F2301B-3024-47D6-BB8E-684AF0D227E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8649A21E-7736-431D-B6D1-CD31F6B4730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9B3BBE77-7D9D-4721-9BD3-E085EEF2F83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82E4CDD8-8080-4323-B7FA-3333AED28CE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174805BC-9B76-431A-A00A-C8843558DD7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F09C2803-430D-420E-BA7F-4D1F740B469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D0F9AEF7-8DB4-4BB0-8900-3152365FA7C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F1FF5D17-BB4F-43EE-83BC-65D9D115B41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BE67F0C3-E222-4100-8C0C-1A1CF291C65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C8ED47B5-238C-464F-8A4E-E4548074EB1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43A66661-F27F-422D-A825-9C0123587D2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8B3CB98E-445B-4B19-B2B4-DA3DFF27533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A00DB5E1-D26E-4DAD-AAF2-A8BE940D2A0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562CE695-C410-47AE-A18D-799C95E7CA84}"/>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7FA568BA-58C3-4BAE-B197-D0B7D5AA88D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A578716E-1426-4F83-9303-3436C22BBF7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10E291FC-C7EE-4F89-9703-ED362D046D5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F46A1943-F43D-4FCA-8F53-72224522AFF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0631C32B-AD10-4348-801B-AC1960B886F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3BE54852-DCEB-4CC5-8CCA-B538CBD6251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5D84B1C5-B73B-40E1-80E1-2F21011EFE1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75323538-2B7C-47B2-9080-5B64FACF418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0B03B309-C669-4DC7-B9C9-95D235F7B65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6773DA0E-4F14-4385-B2F5-027C7047B33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DD477DC4-BDA1-4500-8437-FE3D1A0DFB4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F505990E-B37C-46B6-AB89-03BF9A216ED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4572553A-4C32-4993-A263-38F91C7564C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85783D07-7745-41D3-8931-C03AA9E0A84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6EC13403-DCC0-4403-B899-A1DD12E2890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8A02589B-7525-49E4-AE93-2E469DDADF8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9F2D4F7E-72D9-4743-86F3-B478AABAA2A2}"/>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970044CE-480D-4D55-A73C-840562709F7B}"/>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25B2DEB2-D95C-4E9E-BF50-1353391B1527}"/>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48D2ED4E-B845-4D5B-B2A4-F82036C6F0C7}"/>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541B9EC2-050F-4365-945C-5AE7F3F49B0C}"/>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0F6C6000-EA19-4B15-8359-E11F803FC198}"/>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A803E054-D19C-4BC5-904E-FB3F14E220B7}"/>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95BB1183-C536-4174-92F7-B7048D90B4F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E1723220-4210-4355-9F27-6EE2D0ADF35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97480692-1AF9-4FB2-BCEA-1894C2F93A1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18357735-79F8-40B3-A32A-F1DC2FE137A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24E82E3C-C674-4F4B-B0F0-A4C4F24CC97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98CF5A45-FA05-4AD7-9C75-0C589F4A000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01718AC2-0AF0-478E-AECA-3E9BD41C09A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5BDA8041-DC0B-4DE6-AFA8-48D5932858E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320E643D-E126-4175-BB35-8BA5203938E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76759551-FC9B-4C19-81AD-F4475F41363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5A54CE65-FA2E-4B1C-806B-A4D01268230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6F07E530-B7E8-4D2F-A1B3-2971854371B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2D5CCC39-B349-4C6E-BF6D-68C0C2F19BE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C5C36EBD-30C0-4D6F-9E28-7FD943F2798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4754E624-BF9A-404D-8AA2-1641872A95A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8EBF75BA-73E6-4A9E-B7F4-E5E880A011B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D7A122AC-AB61-4593-8205-44DEF55EB9B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7DD2BCCC-AEDA-40C0-8165-49AE26E7D49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AF528345-106C-417D-B807-21B67E25D5A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EC9E792A-8E9D-42CD-9736-398ED3A4E79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A595EA57-67BB-45C4-9943-F25DBF7B156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83E371FF-7484-4DD5-9E60-9BE13DB8B60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BAAFD2E3-E6D5-4D4F-BB0A-BF1DF8152E2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1ED9CF63-CBEA-4FC1-B7E5-82327271620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5525BBEA-0DE4-4B55-996D-DDC85A2DFD9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0CC33E75-EDBC-454E-A27E-38A44FEC5EC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17AFF47A-6DF8-443A-BEC4-93C1CCE3BBD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2D3B56DB-89DE-42FB-8706-57987CCF0ED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02EB2C5A-CE7B-48F0-AF19-020A2BAF7B4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D36067AB-09EF-4230-8F8E-D467226C35B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E274C63D-1135-4BCA-9D68-90B68D06ED2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FDB1F242-E422-4036-9501-56C5C116E36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B12D0218-0268-4F0F-91FD-E94913D66D0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C37D2A46-51D6-445C-88B3-77D6E2B5605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57642FD4-B53B-4BA4-AB09-E6DB5762F81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EE1F2129-9284-4EBE-8A6C-FBA0372836C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5B9B459B-A493-473C-847D-49DABCD0ACB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2EA7898B-75F9-4404-A7F6-F9F55CD6105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67DA99AC-A06A-4F17-B1C8-C9D0B6A5BA7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9EB70C89-EB2B-41B2-B852-8EDC198F604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DE1F0152-634A-43B3-A2BD-8EEE891A840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51F89EE8-8DED-4A04-A3A6-E797FB48C53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E7663729-2D59-470D-B600-5DDF7BB9ECF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8442DB0E-002C-4FAC-810A-13A205CF76A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31CACEF5-E88A-43E2-872B-376D7A7E6B1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A86FB92D-76D6-46FA-98B9-03E91330751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8214057E-C408-458A-864E-DA2B1D1B212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A0495029-908D-42CA-B176-F6489681AE2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87073F7A-7C1E-44FC-8456-E62E4D83D53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16A3DFFC-DEA6-451D-9029-F92C6B15480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2E9B3B3E-2D2E-446F-B158-BBD7837F2A6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40704584-80F0-4BA4-8A67-3DC72FEB191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EDBA7273-3F9A-4114-A760-9E109186314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7665E39C-1239-4FA9-88D4-FC548DE3840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6C1F1972-4DCB-4C71-A592-E4728CA6560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BC02CA1A-92AD-48C6-9829-9A50A13CD282}"/>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6DE894F9-67D6-43C4-8BEA-F084672CDAD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8A55A1FE-EAA4-4C14-B7D2-0F5A53C276B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FB30602E-47E5-4A16-B5AD-35CF96BD66C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C6274B15-7D86-43CE-A18D-338F4529647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E9268188-389F-416A-9414-36BB32D6587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8471C1F0-5650-4833-919C-6EE301E537F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1A7521B9-36E8-452B-A6EF-ACC8E00150C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80BD083C-5FBA-433B-9E6C-EC64272857A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68AA0918-FEFB-4E49-ACEA-A61BF31F926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A94614B7-D2CD-4A7D-95B8-43003C4EA6A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60F5E9EC-05B3-4E13-8189-B7FE34F3D59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5C06CB54-37C2-417D-9BFF-9F0FFEDB282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1DB5E405-702A-4264-A15A-C865DF8CEBA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6401765A-93C9-45AC-96A7-96D8A1208C9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C0ECF78C-A5D8-4C51-B7CF-E7296A1CC3B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3A8EFBD8-9EAD-4E01-B8F2-19783D2E7B9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7EAE1A2B-3F14-4646-844C-2CB61D04988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BB3C9ADD-1F6D-4FA3-8466-7FEB9AAD985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8B07D8AB-E4FA-42FA-ACA7-CB8FE27ED5E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2AAEF133-0980-462A-8050-EE1783F03AD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27E6C892-A8F1-44F1-B657-612A5048D19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B02284B3-94B9-4DEC-BE14-FC4A411EB99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61DA0F45-D5B6-4EE3-9380-E84188A9249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A8642B39-4C0F-42D8-9633-1DCB13E847F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3ED15D74-12C5-4FFC-A14E-D496844DFE9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18288AB8-CC3D-4E5A-B532-5093ACBB1BE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BAD4421C-2B71-404E-B0FD-4CEC2CFB599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1E100E0E-FABF-44CA-A852-A08836F0B51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30932725-BFE4-4888-8DD5-5BE79F04D8C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215F2DC8-DA8B-4534-9ABD-AB73045FD4F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3AF72FA6-5331-409F-861D-B8AE9B09F25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A2A9BC7B-A77A-4B56-ADA5-D61DDE986B9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DCDDFA25-F486-494E-BD51-3AFB6EC6AA4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3A1B75F0-9C65-415D-96FD-74EC873CE44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37516FAC-EED9-4D46-8B24-0AC65F6C049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A3E245E4-8378-4E5B-B3F6-A6882021039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1CEA672E-346E-4285-97E9-EAEB1BA0B66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7D2A50B9-A4D6-46D0-8BDA-5EBEE7B2F18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7226A710-6D78-4428-9277-B60C5FF2F88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2D64368D-4147-4699-8279-21BE2BF4279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89F6C864-32A3-4DBA-852A-4FCF0D349DF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4BD4D7EC-69E9-461D-95B1-56064C5AA9B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7A0DA3D2-CD21-4BB8-94AD-7986DBDB812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6CD131B2-0389-48A0-AA1A-55ECF0629E1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75DA68D6-CB63-4687-9CCB-0DBF26E4A57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2E6714C6-AE88-4A39-A61E-57C668077B0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49C4070A-1928-4218-96F7-BC501161DF8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E4342DB1-8519-4F68-9923-C7FA4E19CA2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1E7C77F7-9987-4EA7-A505-AB14501AD2D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C59782A8-142A-4F2D-9965-28EB289288F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E95E18E4-6C4F-45BC-A2BE-2BF818FA07B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8620CAD2-539B-4877-B370-1141AD8BE0B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EF3786AD-28C7-4D83-A26D-4C3E2F78F628}"/>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732752B5-63A4-408C-8C7F-0A4E77F2C075}"/>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46CC4A7D-D352-4DAE-9030-6270EF080B57}"/>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D05B369B-EF2F-44AD-B434-839D9A28468F}"/>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E585BA6F-CB0D-4CD4-A565-F6AF3208552E}"/>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B9C4EF55-ECD1-40D4-9FD0-2370F1210B8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191963E8-CC23-4501-B544-C316D778A01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50B606FA-1749-4B49-90C1-8B0E0365A96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59E0737C-02B6-44FE-8B28-AF6786DEEAF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16C0DEED-7245-4F4F-9E4D-DBBF96F6F8B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FCD98737-8D58-40F1-8365-6C7F0297BCE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FD37F26B-E880-4CD6-8542-32B8B0F1754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1DC28E9A-34D9-44D7-B3A1-41D8702CBEB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7FF9CE2F-F888-4802-A189-1BC971E275D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E04C8540-10DA-47F2-8FCE-E2A76BF3DDA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B34C8D7C-3809-464C-B415-19EC50AE412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CABEE6EC-27B9-4CB0-81BF-EA65B48420C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662302F7-7F6E-4554-802A-0C1DD964060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E8645409-EA68-4C38-99B3-2EE67CFEE9F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704C2041-64D5-43F4-8FD2-6AB47555E7B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7B7F497B-741F-408A-A289-1ED02192A87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AF692804-4F15-4935-A911-3516CAF382E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4835E764-529A-489A-B8A1-216D736DA22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1C9301EA-F440-4FBA-B37C-2632DBA6999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923AC2D2-540B-48C2-99C7-3A00AC11FCE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55141D43-888C-45EF-AC95-C069AD4F69E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ACDB82EF-531D-42FE-8C22-C892AA5EBD6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9A3C7696-3A07-49A7-8698-FC94E8C92ED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2FF22B85-5139-4D01-BB98-931648814A4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4D404D33-45DE-4966-998D-E4ACEAB0646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F0929755-F594-4C5A-8953-6505B4E56AB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1A5159FF-F705-437A-BFAA-4E2B17AC699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42554758-F4C0-4684-B501-42DCA384F9D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A26BF8F8-E1BB-4705-AA51-29321A88673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29ABE47B-D2FE-48CA-BC03-B51BC087B29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69B4616A-8C2A-406E-A413-54B56DA1161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37ACF4EB-7C81-49ED-9D64-8D98C038CEA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62DEE657-C2A4-44D8-A2E6-EEDC4265E38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F3FD5D28-F343-475D-A7C6-5CAEF50F411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9768E35F-FB95-4F16-9BC3-9655D43410C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C84D746F-524F-45D6-B772-17F74BE85DE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25B87208-E1F1-4A68-87AD-D6BCF9988A3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97823547-20D7-4EF0-86B9-F862F3BD52E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950CD731-CB0E-476D-990D-A07D923033F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343F5A9B-A7F0-49D7-B902-612C62839FB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F9BEB161-A63D-486E-BB38-B2C6A31B3A5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C0AD86EF-7E3D-4413-A372-E1AC06B2356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FA18A2C5-F8B6-42E6-8346-CA19BE00B7E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F7B2C0BF-70B6-44BE-9EA6-A473A49398A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FC09897F-5453-49C6-8B05-BFEC3A62EF7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1D36BFE3-7C29-4B40-A5C4-69E2FC0C316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6467AF57-ACD9-49D6-98D3-F17C5B85D63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105883E3-641B-4D3A-990B-A515A7794C3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3C923221-52C8-4E0A-B004-3222330B515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EA7D120B-4E1C-4EFC-923A-CC56A3520BE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80BEE49F-B266-47C4-AB51-654B74300F9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78448FAA-0B53-42BD-93E0-959B413D43D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ACA00926-BD4B-419E-B5B9-E72CE132E87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576CF550-3725-4794-935C-87680737144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D1EF4A99-164E-43AC-A8C1-F575A794053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C4F8EE37-3CAA-458C-A5A1-C70B2A6E6B7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25F26F91-FB58-471C-9A2A-319AC11B21B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131C78C3-A88F-43E8-90CB-B1B07A6157E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8C746437-04A3-4418-B542-389C903E0E3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5C2D4AD0-A78A-4513-9848-29B4E482D08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58B62167-7EE9-498F-8765-FAB85A7527D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09521942-5416-486C-A628-5EA4C587314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D900BF39-42E7-405F-B156-53F3FEBA896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6F940CB2-B061-49C7-BD2D-FDCF45DEFB9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BCF115F3-BEC2-4A54-BE79-075E7FE45AB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C07A54AF-8E1F-4050-8503-879F7953124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38A6CE1A-B51B-4847-BF75-46B25328C230}"/>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205C6FDF-9F5C-4773-B751-DC60B8BF2D2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F403DF4F-206C-47E8-A793-B6A26867FFA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971E810A-F462-4A1C-9545-BAA0E4A694D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CDC58CE1-D327-4EC3-97B9-BB071AFD6B8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D9DEF2F7-A7C5-4BF2-96AC-A7028B9FD35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2E11BEE7-41C5-4A28-BEC7-DA284882A66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45943F5E-8F14-4F10-841A-F56538EE946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461C91A6-BA53-4B7D-AF9D-648F3E929F2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7EED1EC0-9554-4313-AA45-49BDFA0356C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A30AA67D-BC26-4774-B6AF-674E8BD83AB0}"/>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6DAD72CD-1B52-4808-89F5-EAD5D38296F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2D31DE5D-675F-4D20-A85E-3CCE739ED15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6D62BA0B-1110-4137-8A20-D1A7E92A194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E8B8B851-A76A-4580-93E7-7A1AFFFE91F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AE201308-E749-4837-9F97-3833CB814DA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FE33F077-F227-4D8B-B8A6-40CD7920FA8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CC40E694-0094-4894-8E40-7105570C60B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0D604941-8424-4D70-BC73-560CA196F6C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EE9E5F12-01B0-45EA-885B-1114EE54E84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F8F4FFA4-F744-4BA2-A312-2E9A00E2A77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6EB62C98-9500-4C14-BC1C-9F92E29D3A5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313A264C-9EF1-4A21-9A01-E3E811E8D8E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7B3A2AA1-795C-461E-9952-D8D4E7B2B75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0A21CEFF-2618-4E40-9594-0D8C4602E1A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9AB5A69D-CFBF-4454-9E4F-DD138C4542E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83E7FA04-0E96-4DD7-AE90-91171A8DA1A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49247A81-D030-472B-863D-6F4D2E27444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05773B9F-3E24-408C-9982-6969DA47357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67FC3492-5E29-4179-BDDC-4D8EC12883B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8A206F23-E20B-4124-8AA6-2D9D7F345B8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3BD5AC44-FD3A-4F89-85DA-D1916EC96CF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5D400608-F9BB-4CDE-A691-1E5D11CB4F2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DE40748F-EAB3-4B64-B876-FEB701B3812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AD05A84D-E023-46F1-B28C-2AE69B1757B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FA0E0501-7C3E-420F-9E43-DDA47B7948F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3E47D327-C6EC-46C7-8044-A7B124E414E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43AE9435-C578-4A4A-9AD2-28E844233C8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FC75721E-883D-48AC-AE66-C4C40926826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43D44353-E21B-44A6-BE2B-7E6341AE9E1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51415A28-97CF-42AC-8627-9764D790DE8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27155BF1-D3BE-41EA-9D1A-4BEA8486993B}"/>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EFE595A5-D392-47E4-9A7B-ED6CE8A2D639}"/>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47653677-2500-41E6-B2B1-0B37A762219B}"/>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1FC7D9A8-0368-4612-B751-0D8483D7275F}"/>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0EEEDF47-8708-493B-A848-41524A4D9BB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66A9277E-2649-4322-B368-C6724B2C428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6EE89219-3640-493B-AAA7-C7947B6AF74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6C3D9B8A-952E-4904-9FF7-8943463E1B7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84B1777F-0B78-4973-A842-370C225A4E2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F3E210DD-EEA4-417E-BA48-BD063E5E222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4A477D68-4AA2-4837-BDD7-B7B14CE1CAB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AEB560D6-C646-43B0-B0DF-071DC44ECA7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890D7C45-4C4F-43F9-A21D-D812D645881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2063C8A4-6E87-4E3C-8071-FF3516046D3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ED9B45A9-28DD-4FDB-A7C9-64F46FC3722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B045DEE8-25A7-4648-9B2C-501DFC9FEC1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83339217-40FB-455C-8981-A5D112B0315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377E5C1B-0006-409E-B664-CE021D3D205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B7DAAB2B-105F-4FE8-983F-A521CC8FBA2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0C229E6A-4750-4057-BE12-E8BE1176F83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1187862A-E038-4E59-B48F-82809DD88A17}"/>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D2D73A67-2567-4F8C-8C94-79818CFA06F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71937435-C4EB-48B2-BEFD-99D5E799C32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4FC3886D-0C1D-4010-802D-D30A8977596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9CEC50DA-8124-41B2-9D57-2F57FFE1561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73C7708D-1C81-490F-9C9F-FA05BC34D14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30170FC6-6787-45BB-A016-D9131BA97C8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5A8701AB-0158-41AE-83DE-7D2726D706C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D17D1459-D4BA-4B28-AF22-121849530D4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47B25F68-8855-4F74-9D0C-0BE77986227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E7632E07-ACC5-4B29-9093-8E82F133217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0483FDD0-3DAE-426F-B193-B0B67D26349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B7C81831-96F7-4B40-B2DA-F3323D56DAC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9BC0B2C5-A7AB-497E-8D0D-93492CE7D65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9EE187E3-7805-433A-B8DF-F0A8BE71853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438BA622-FBB1-4942-98F2-3CFB706DA27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0A7D810D-B534-4354-B39B-A8AC7E68CF9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67AF719F-D445-45C8-A20E-199E2ECA523A}"/>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27990827-ED5E-4FE1-B743-B08F122B15A5}"/>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36B9B531-8B4B-4F58-93BC-2FCF43E7DD16}"/>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F0D0C6AF-83A7-412D-99DE-1B52CAAED441}"/>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8A73F48D-1BC2-46AF-8A5A-40440CDBCA79}"/>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17FCD9E8-8F4D-49DB-B2B3-705545B6F65F}"/>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7CE7217E-EEDB-41BC-9375-3D30A648D7DE}"/>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B2726D76-80BA-4BAB-B8BD-62EA07DAE26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BB015EDC-FCAC-4956-8EED-D0813E25B9C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150FB64E-2888-43F0-8034-68C915468DC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A2F1BD9F-D8FB-470E-830B-AA894C79717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BF3B6EF2-0256-4F06-A064-97EC9EF1823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96E6AA10-CA2E-4805-884B-E7DEE5E449C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5F4876CF-E1E7-42DF-926A-6A4B0BC735E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00C0ECFF-357F-4B6E-AA8D-ED332EA24F9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A720C0BE-45CB-46A1-A3A5-A9D3F12790D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986DD060-18E2-4AC2-8558-4482E600AF2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7CBA9F8C-675A-437D-898B-54ABF2B0A1E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40635283-4ABF-4F4B-906D-2753A78E362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DCBE7A84-D5E7-47FF-B786-7DC2EBB0648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B5BF2206-66A2-4F88-A6BD-4FB5AD5B1A0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B1301722-4859-4D41-8864-9994A37CBD3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5D18F557-050A-4C3C-A335-389AAD42237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18B93A94-86F8-47FC-A77B-8873F3BA0110}"/>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F50D1F2E-908A-49C7-9ED2-7810D54E626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86735B70-57E0-498D-92BD-D227BB20DA0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1B67DE1E-C04E-4699-BF9D-6A93AF7E47F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6D49FC6B-3E07-4C7E-8575-49F58EC74FA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E4247D02-7358-4585-8A79-7D762D7D5B8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E1D8D3B8-1D97-4C70-B412-C6F26DD462C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3D79FEE0-7223-4CE4-A8BA-AD2610C9B05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A08C5B3C-C9EC-4B56-8E13-1190D85B564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72518A62-A685-4405-8502-9B4ABD0E6B6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778E076A-152D-4E82-B854-64004B0AC39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CD806D21-E649-46C7-AA92-5249502EC5C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1C09BB8F-C1FC-47AA-A521-28171F6435E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DEEA727A-DCD2-4E26-9FEE-634C6C9E038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52E97DAD-DB12-428E-9452-D43DF19B375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06506B2D-57A0-4ED6-A5A4-D5F87BE8772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107D6FD5-3A1E-497A-8D73-9E8B2CCA795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C465AA51-0986-417D-BE4E-342A91EFAC6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C28ABCBD-FBCF-4C29-A31F-E23741ADEDA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334B90D2-286A-44A9-94E0-BA196AF7DA1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2B99C45B-59F7-4CA8-B96D-00A02E39631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95FBD851-817A-484C-8FF2-CC21DCC236F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FB63FEF0-98FD-43FF-9E95-0950123A711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35A93359-E03A-4C12-B0B6-145C1B7A011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EADE2A23-CF37-4A1E-BA7B-09FA6DA3118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390BC533-8E5E-4AF1-BE72-B3A8005AD90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CDC10F73-6E02-4872-8E84-653128E62B7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107B26E0-39F1-4779-9AA3-37AFE9CC7BD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54FD8BAB-E33A-4C47-A32D-B066CA84E4E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E26B521A-DBB0-4415-8CB2-F531D5661CA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2E1DDFB0-0CB7-4B00-88A3-602B792D932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D189F372-90CB-4F2C-AE01-E221E9E8194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961A36A5-BC8D-4D9D-9C1B-69C98A3AFC4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83409B53-B8DF-4E19-8719-13AA91E3227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8EDE5DEA-761C-40FB-AD6B-4ED03F640C2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2B991A37-936A-4558-827F-5395707CA4A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3DBB66A2-3CD0-4C8D-AEBA-D7E3B58319C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84B2C93C-37A5-44A8-956E-AD45510B055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59FD0919-044C-43F1-A231-45DD3232BC6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4D20CAEE-C4D8-4FC9-8FD8-827B363E822A}"/>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451EAFD3-023B-4DB5-8F0B-4E9E3C572DF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818B348D-AFF7-49B1-B9FF-7E4B936C3DE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60CBF335-EA68-425E-955E-04B4B935A4A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CC119925-63C0-4F38-9B3A-CB0FA43F6F4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C9163B5D-E46E-4323-9B64-07CD48BBE39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7016B265-4987-48C9-B2BC-C9C2F2FC5B6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41431F70-B9E5-44D8-A3A2-2B7FB530736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2D3BF619-B111-431A-B375-E22CC933CE9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5424F752-612F-49E7-B737-D42B61CFD87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8B7258CD-8CC3-438F-85A0-4CCDD4D4324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C7F9A911-E5F7-4E8F-8ADF-A8DB83C0B61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FAFB1D7F-5793-4416-9443-1BED0235AC0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39D29BFB-2479-4A76-BE26-9705868571A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5B23B311-B3C0-47E3-B48D-112520368A4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70205EAB-4A4C-48DC-8A82-0254561BB3D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7676F740-296A-4692-B135-0661B3DB7E8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C950D6B9-209F-4F31-BE18-31C1D960054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B8E03301-59B3-4341-AF79-F841DE98C5B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384A6D5C-3520-4673-B95E-8123DD0B2A7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DB5D6D66-5A7B-41AF-8D3A-56B072A3565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CDD3BB33-095E-4888-8462-4A56FC4DEC4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5E46F447-7EA0-429B-BDC5-2A04A62A103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D405F323-C0BF-43CA-A4C8-E14BA0B1594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4829BA7E-A76D-48D2-9EF6-DBA24F596F4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867BA8E8-C990-49F7-8806-ACCF036B9BC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7AF8396F-7A79-472A-9F35-08A7C416331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EFC20C7F-B70A-4B16-AF89-ED2C1A44FCE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D0FE4328-3A8E-4E47-A860-580544F6BB4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01ABA753-90D6-43F5-807B-CD16EC9A9A1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359BD0CD-AFAC-451E-BB00-BD4F25D7FD8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7C179FEC-BFE7-450A-8E01-AEF82C6AC82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B178D105-1EFE-4B1A-9632-F77F46866AC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B0E7269C-A842-4312-8096-17C4C6A7C5A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DB6FFE59-1CD8-48D1-B2C3-BAA0053A95B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BB2B96EC-F320-4C2C-B4EF-8307D8D2235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40A524C5-1245-4094-ABBD-BF2D06513EB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A98115F4-6D12-441E-B77C-8C7B9C18CEB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E758BC8F-9E8B-4062-A01C-99FD559A874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8EF7347B-E203-4903-A655-AB665BB48BF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99049611-062E-44BB-99E3-AA8A98AA520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6A0C89B3-7D8B-4D50-A311-53AAF7A24B4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681A7215-1AF6-4B79-8DA8-05812856D01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5A5E266B-442A-4D74-9163-A7FCAE6C5DE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3E4F2641-D672-41C3-B515-35D1083D3BA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9E220CD3-7CFC-4A64-998A-71FDD726322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338D3117-E85D-456C-8C25-E891E7BF645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F4C0D1DE-06FD-4F03-AA51-25E68BC8DCE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277A2670-55D9-4548-9E9E-AD92F809E7F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016F1F2A-6AAF-49D6-8664-041925B6B5D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6EA944B0-9704-4873-A46D-1B6FAAB0BD0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D0B25E93-0A7A-4D48-B8F2-A288E6C717F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C9A61001-BBC9-4EA5-8887-8C9E23AD4C9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17F4833D-612F-4E9B-8B97-AD4B1E771E9F}"/>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BF1342CC-AA92-43A4-8902-1E777EB43DCF}"/>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D6411022-5739-45A0-8505-872A0A8A33C5}"/>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646D3BE4-0968-4952-BDF6-FE385E365AD4}"/>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6B55AF0B-D33F-4AED-B176-14D4FCCB0285}"/>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D7C0608C-1E56-4A6C-A339-E0177665E0C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08C96E7C-C005-44F2-B590-1F9CA165FA9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15133E0B-DD03-4A5D-A43E-ED974F51D18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3D15A9FD-2366-4A0A-9CA5-92220B65E3B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B89E0828-6B56-413B-90B6-3DA02946BC4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2B13D606-8F7B-4B34-A6CA-B5A5C47EB43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4335BC1D-F909-4344-AB3B-B355D7186D2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6B8B5DD0-A626-4AAC-A937-F026471AE89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71A61AF8-0B87-4357-9A1D-609013D31DB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0A100E97-4210-4289-8E81-62B1BAD0B88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8B115BDA-A0E6-42B3-A351-D8C25CD4D08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03185E12-6901-4AAF-85F3-35C215DCA9B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D210CA9E-BC56-40AE-80EA-F6235DDD1F5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E42BC13D-94B6-4D95-B3D5-C91553ABDC2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003F3EC5-4D90-47C3-8B62-75CA9319CC5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B93DD77A-7B72-43B3-8FD6-F6AA50B83F3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7A8C4E03-A3E6-4ED4-96D5-244D9F4F1AF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86759577-DC6B-43C5-BD90-9BF201B7404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4A381596-D68E-4492-BBD0-3A79D0CCBA1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29AEB473-CA85-438A-AF37-DA60AF49F1F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2FC8610F-FE8F-45E6-80CE-2B2D6253D7F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C42857D5-77CC-4154-9852-5D6C5BEA860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8E01E199-8DCF-4196-8140-A0847F8C6CD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8C725536-6070-4ACD-A0A4-63819BC264D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3B424324-D0CC-4646-80D7-D730D326D7A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F481BC5C-6C8B-4D08-9353-B8C3D794549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21090553-EE2E-4FE0-A34A-E8E9E15F786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BD3585F8-82CC-4D63-A725-2F726D11D6A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3B6B4873-BE1F-4FD1-A626-E723C4C2E06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A30386F7-F5B5-4132-99CD-9C572FC18C6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D0797F69-D890-4EA8-A7A6-450A28A3A2A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67D3C51B-E8F0-4B94-A4F8-81F1C42BEB0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83D06E7C-58C8-4536-BC15-4CBB8C700FB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4595A850-D5D9-4B6E-9683-480A9B2497C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FEE4CE90-16B8-4974-86DD-55C44C4B403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A94F9C5E-59DF-4D02-AECB-A650E91031A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BED69F55-8F49-497E-A66F-6E6F456FD85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5D50AEDE-FF01-41F1-967E-4E271F186AB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E27059C1-A724-47B9-A5ED-E15B8B83F8C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4EAB3164-F7AF-4C53-8B61-EE196D792E9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945D554E-324A-4B62-BDD0-789C0E33AFD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AB371AC1-58E6-4FA0-AF9C-1BAE3F6BF5A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107E2592-0C3C-4A06-833F-BADFF6F3C7E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78EAA37A-CCED-4A8E-906E-A9B2203FC8A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9DE66924-87B2-4D37-A9D1-8A77A582CF2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8198BC0D-C5F1-467E-8F89-059E9AF5B8C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6D17D29E-E32F-4802-90E8-408B77F48AD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65E88016-8803-4C51-A555-2FC14E95D0E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821E2792-E81E-481A-84AD-BC80CD14FD0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807F7D99-E7C1-40BE-9827-19871422A02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E2CC2271-FF92-495E-B0C4-C959B253C07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375D1CEF-2497-479C-9D2D-30AEE6AF6F1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335DC303-813C-4BDC-83A1-FC3676F47BA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4C172AD5-97E4-4948-93FC-D01B026FA19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3580E35F-8CCA-4231-82AC-908FDDB7FB7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0982969F-414A-44A9-A23E-2B3125CA9B8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6F352369-8B22-43D9-9399-8197C1C82DF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50F2A935-4D55-466C-B684-ADA120B336C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B102FC74-EA06-47DA-9C04-3FF12906EC4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D8BDF92E-7EBA-410C-AEA5-22666CBF77D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39AECA67-CE7F-4AA2-9CA7-3D083C75920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45CE8014-AAA4-4409-B808-2B627EED1BE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5A5C5972-840A-4D40-A20F-1671F4691B3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FBF2C488-5A80-4C47-9D42-27A5806C967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0EE2A7A1-1A94-454C-8A45-9A2492F3EB5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FD49FEB4-2F58-4137-BCE0-D58AD21D303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F972CA43-EFD8-4294-B4DF-3DABE7E00FA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A0B58279-49B0-48B1-AC51-773610B1FF8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715094CE-6B53-4502-ACFE-541FE6FB971B}"/>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EE2D2F2F-C5CB-4633-9BAD-81B007E66E9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479EA837-2B62-4BCA-958D-F329091D7A6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C4DF7A38-83F6-4702-8C04-FA4FAC767F9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10CA3F06-B774-41CD-9C35-D41654FF40C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197ECAB8-9F53-4EA8-A234-657AACEE459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04038696-962B-4E8B-85A2-BF6ACE8A3D4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4BFDB1AE-80D0-44D7-AC66-D687B01EF2A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DA4DC088-1200-4920-9695-50177469305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4E5F83F6-11A9-4EE7-8DF9-541E05984AF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433D9C56-7E53-4983-9067-2FF5003E1CB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6B3F4AA8-C1F9-4B6D-BC39-A41AD292BEF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48A3C408-A31E-4F3B-BB02-1679F9EAAE5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3856E280-7AF6-4DBA-B5D4-288AA1DF844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CF25E7C4-F678-4D1E-87F5-53450AAB244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EB0408EB-73CF-4009-8FCA-9F28917014F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EEDB2F63-9D7A-48D2-9597-78E7056F93C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E48C76EE-4B37-4DB9-A5DA-73F32E4A0CE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66F7584F-AA22-44E7-A8B7-6CC19247A2D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1A5F7577-576C-4F69-B2D3-DDC73155297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6E25A539-5F13-442B-A27B-A7B6D319E1A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57803631-4088-48E2-964B-9226AC1D901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8BB9749F-003B-4FA5-A649-D45004A0317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884CB290-6B1C-4B3E-893E-43870F7B09E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95E8F425-4F59-4053-9D26-08E7E23F32F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EE5BBD39-F1D3-4DAB-A785-F1C78D7FDBD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972B5856-E58D-4D7D-BEB9-AA36D324B69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6FF7B3C0-6C3C-47E4-B971-291AB80D745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14AB1435-61ED-449D-B884-A5D20AD5456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95229D1F-1A71-4299-B83A-495CB435743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E544266E-5C5F-4CBA-8B44-569B964104F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8DA298E2-5D43-43F2-8B51-B683A6CD944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B5B1A641-9B48-47BB-B483-53E70AD7D70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7CDB1EE0-4465-45B3-8DA5-8BCEEE06865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95E9A536-AE5A-433B-8A35-9356DA8B567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B6F8BBB3-6680-4454-903B-F76CDC434CF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A0F1E62E-7F08-4875-9B59-3E4039E0185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DF80D558-6540-4E9E-850C-8F69ACE3498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CB4E70F5-983D-4604-A44C-059D3B7C10B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97724E9D-3FF1-4DC0-8AEF-D53205650D60}"/>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6798A8D8-9F98-4A0B-90F3-FE06A2DC6BF8}"/>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434C4A9F-122F-4BDE-8AA5-B971160CD644}"/>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D85F4EA2-F2FC-4124-B279-9EFBC522A3F9}"/>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918363FE-BDF9-4547-A002-780707E1C5B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B65D0546-7FD4-4528-85B5-542A4B01BB4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5E457C03-0B7F-4A8E-A31D-6624618A4B7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F0226CDB-3CD3-4732-926E-1128BBC620D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232CC228-6223-478C-8ADC-329EA31BFEC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33A2C4F6-B9D1-4CB8-80EF-E6BAE1C9945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72F6CEE6-7FEB-4E4A-8EA0-EF7206D8E60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C718617F-4BD2-4F2F-8820-7EBDB0A14B9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8345D3A6-F48C-4EA1-90DC-49474198ABD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8BCCB9A7-688B-4ED2-B110-A5412044F10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32A396E6-1C4E-4396-9A64-62CFD4D8108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416B85D0-09DC-4487-B9BB-1C6B27F7BB2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E356AF24-CF78-4F25-B167-95ED2C6196F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5C65353D-0851-4029-8F56-A5FE409C30D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DB431DF0-5E4D-4A64-9196-EF46263FCBC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9A4F34CC-4BBE-4993-920E-CFCB0BB09EE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10235545-3F54-4C22-AC35-02B8E0704A11}"/>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3F5E915A-C5C7-474F-85B2-837F72BF803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A453C541-A35A-485A-BE37-85882DD65AC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15BE6C61-C80B-49E4-9308-E26BBA826D3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3C8CF7BE-83D4-451C-AE82-36551868B34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AA3F067D-23E7-4DAF-BB0F-F11C52DCF93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E3F46048-D779-43A0-A4E2-5E6769D9FF5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F5A6073E-3736-46E1-851E-AF22CB5A5B2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2BDDDECE-EA4A-43BB-B0A2-A7C751D76EF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3804D819-D2E4-4443-BD24-8E7794C5882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2C7CF936-27DC-429C-8225-7916E5EA3F4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B256EC1E-CE3D-4507-8757-1EB347E413F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AB23DB03-E603-4584-8A45-39DC59945EA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D57658A7-0EBD-424E-BAE3-53C9D4BC618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BD8417E8-48F2-49ED-A484-86D7948D047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7917FCBC-2A01-4116-8059-2927BA1BE0B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211A5486-BD22-48A5-A555-6E11EC6E9E9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382BC9DF-2E58-40E4-8106-D25F4D7B5BB2}"/>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D97AC64C-20B6-48B9-8E59-BCE56CDABCC4}"/>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6A2B1D03-0594-4794-8CC2-A6A808DE17E6}"/>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01BE2484-0E50-4FC7-A782-051773F36E96}"/>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9267379E-00D0-4405-ABC8-DD89351F6FE7}"/>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21BBBAE7-3A1D-4158-A068-F119CCF70F5F}"/>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0150FE4D-A79D-4CB6-8734-8832DDB9D75E}"/>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DFCE478D-CB16-4407-A751-2F1639578F1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FD073407-9168-4153-ACB9-89DED411483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70F87832-9A90-44EC-A4F7-501CD990181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FE9790CE-CED8-4DEA-ABDB-BB9E8C7B732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2C5B5E2D-6E80-4BC5-9DB8-7AF9AA5E039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073442C1-50D1-4C3E-A226-A051D1326BD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8607A2EC-1A1A-46BD-B881-8F2B8E05326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E07003A-6D9E-4F8D-9A6F-703D09535A0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918B53F2-4D3C-4605-9567-480BAE9FB94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38E8733E-EB03-4CD0-A12A-FB248D8FA82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4C837325-07E7-4C79-88BC-8A5F266B00C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69EA15A2-7108-4276-9C54-89E09C48EEE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AFBEA573-0829-4A3A-A8FE-75620CF0098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67C141C4-D460-4B72-AD1F-1AB14B43A48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97CF4415-6B6F-426A-BBF4-3EE5E0B2A79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389FC4F5-054E-4E1B-8490-E884DC525BC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6A51461D-05F7-461C-B23C-25376188F89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397E573F-8AD0-455C-9507-D46B8C1A5D5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DA179A5D-42A5-4602-B4FA-F973E38817A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5732C5C5-67F4-42CE-90F0-06B65BAB3BE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46085E57-EDB2-4915-8100-74577691DAE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F58B4282-46A7-401C-84D2-10F2AC68C8D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6044D581-464C-4886-9981-A237D9A2C5D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44F58BBD-1611-42C4-A14F-02EA5939985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ABC1136B-0FE7-4273-B69F-96661F6DCEE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5484EBE2-7CC4-4CB2-9547-109EC6C7038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BE26CE85-CF67-4F1A-808A-88B301AD6A0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5B90160E-5B6F-450A-944A-406D1289124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0568F815-825C-47A4-B4BF-EF646583CBC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307B9768-EE42-4652-A02B-EE3E773F315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D336D713-D06B-4EFB-906C-31241FC3EFF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61785528-7F44-4B27-89EB-FDE2DFDF2C1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AF13AD39-6070-4187-A8DB-D771CDA5975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3DD8A2D2-DB02-45F7-B2EC-A7D82CEA126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1D1300D5-A627-4258-B459-C96C9219E79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467EB5D2-C71E-48BF-B09C-0383CC783A8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AB2F010A-31E0-4D2C-BC2E-DB5B3494B74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4264A4E7-FB93-4176-96B9-E0B2C001D2A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95EC36CA-DF8E-4EED-9CD8-F36DCE878BE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AF8307FD-DC69-48A9-919F-589AD799A02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F17A4187-A90E-438D-B2B3-8691B39490B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061DD65C-9828-4682-9079-72242E21C0F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FDC9C79F-B72B-4DB2-B766-E67226927DE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FB88CA37-5D61-4EA6-84EE-DD617501AD5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A37ADB00-555E-44E1-B566-043529CA388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A79F4F1D-4317-47D0-BFDD-07A5CFF310F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1C95EBA5-704F-44BD-8ACF-6F91E726C6F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6DD21B8E-E4B5-4201-BA3F-72D24BD0AE0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F3988A3D-FAC0-4AA6-BC67-24AE4139922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988E7E37-C954-4ABB-979F-47D875A7239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951B0FF0-739D-4675-9942-D0BFCC9DE28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D2B6B22C-E1CC-4302-9D26-B7937C1A5B2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B6A2265A-0679-430C-B61B-993486404D2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63511D18-70C5-4617-91D2-070193EE786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E4FB606A-F8A9-40B8-B113-83398272D3F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A73AD6C6-7973-4E64-BB1B-320543D82CAC}"/>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0564358A-5CE9-451D-A079-0D002E69DCA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760B4CA0-8190-4B77-8B0B-963D7E3D451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62D42485-38A8-4F16-9B28-75BDDFC817D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2C7835D9-2AE2-4375-80BE-756F207244D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918FE0A1-AA30-49D5-A404-1F42A7E63A8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6D9CF732-0287-4132-A6F5-5CA61F81141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76EE5536-AE47-4A36-9A06-D18590BE774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DABBF868-E34B-4FBF-924C-F237E977B81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E682909F-B2ED-48FE-9036-D4270D6B16A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110F3A15-1418-4077-A7CE-2FC28E8DE36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36483CCA-5C2F-4ACA-8C61-E7C1DC388B2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68F8EBA1-F749-46DC-904D-F104847E0DA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073EBDA7-9CCD-464C-BB2C-AF63A3559C0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38FC792C-DE1A-4D89-B557-12337C1F25F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7ED14A07-7D75-4FDC-87D7-CF6A5DFCC92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B6339A5B-A8A3-4DEA-825F-EA9AAE541CB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5C183C8D-D8E2-4740-9483-E0CB2035F02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4E8EB52B-B672-451D-B1BB-E97CAA7F540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034B2D78-6E1F-4191-B168-9C946B96A31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4D634D3E-6DCC-4F17-B134-FE5D77D27BF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60E86C9C-2DF5-44E5-8BC6-04D602638AB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A2C4F94B-01EB-46CF-8537-CE752E1D056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80D65289-80A9-43EE-8301-FF6979720DE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3504EFED-1E05-4A79-AC58-B3800782BED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A8876CFC-64E0-421B-A642-D2D5DE1C263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9EAAF04A-3F9C-41DB-841A-FF7647B0A39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E31E9E6B-CA45-48CF-8128-0D2487182D3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9F569C0A-8223-4B10-9E52-E1B9CBAAAB7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E4F0B7B0-8535-42BD-AD1F-15C16657144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E69B847B-229F-45AB-B4E3-25DBAE0442A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5DA19666-74CB-478B-827C-19E1BF68B20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4C1A2C00-8BF5-404B-8511-EC5A5E8A4A3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146D9B71-BE65-4C1C-95F5-7CB8DF89500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DE5DF5B2-E5B8-43B4-B01C-710285080FB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90F4D4D7-2F7E-4A1A-A3AB-425B7842AA8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63F001FB-187C-42A6-8241-D3F6E375437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0F547F49-2C70-4FFB-A331-31BDBB15DC0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027D3F13-BF50-4529-80CF-29D837FAB2D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82A53346-4DA1-4B17-BBDA-2CCC1DDCA17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B91C9BA2-7443-47C0-892C-CBCFDC9F24B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B7FC4B02-E075-4408-A8BC-D872CFFD02A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7B9249DB-41D4-4CDD-947A-E0890D1E482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A7DF6E9B-BCC9-496D-A814-D1F9961F424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02088818-38B7-4FF6-95CC-2EB7691075D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866D64AD-B05D-4D6E-8A58-9CB35E8A590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1DB438B9-15C1-41DB-BC42-2E0083D7E4F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9FADECE3-1940-4ED0-BEAB-AF48735A050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20B2480A-0CED-4EFC-8504-4A942321551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18720E8C-CF1A-434E-9FC8-A06E2F8BC42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2BF46A5D-579B-492F-8B56-EC0B551859D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D2FCFFB1-901D-4BED-AEF2-2E3F61321D5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F281CAD7-EF51-48A2-B164-95B21ECE61F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B3A5D497-4E06-4222-A89D-81720B44757C}"/>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1EFEBFC3-4B03-4CA2-BE84-08B37E95B2ED}"/>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03B52BEB-1678-4ADC-A844-A2E56F8BA20F}"/>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3DDDDBFB-B9A0-4B3E-BC77-CB01BEDB1566}"/>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972450BB-CA26-4184-8DF4-4578DE464D52}"/>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DD0B0236-1225-47DE-B28E-98212A5AD6C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B5428213-1437-416D-AF44-889D6907D31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3066B535-F326-4842-90A6-EA748E4FCA8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DDD32C2C-6B01-4111-AFD5-B3242EF3373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06EB7A45-4685-4CC9-99D3-135E5B7050E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2C2F2833-37AD-44FB-8CC9-1E2FD6F1F38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475379A8-F51A-4256-996D-104B0CB8B96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2DC9D14B-70E4-4477-971F-F6587D44CDC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5FA045AB-1AB2-4928-9238-BEA7051C0A4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AE827DF3-4455-43DD-A2EA-2E6783D8984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062F1EF7-83DD-4CD7-A174-FD02C4B1404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66DDE2D6-896C-40F5-A533-41AA8D89D86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78ACBD4B-66E4-4B3D-9E86-993A21930DE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364365E4-E133-4B7C-82BE-40F2A863F6A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8C033CD6-F85B-47BF-BBDD-792E4A0C7B5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78F8FD33-9A4E-4A37-8B1D-78511AB137E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A0BE51B6-3DFC-43B9-A3D9-66C342DEB15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7DC8D259-8F08-495F-9224-9BC09B2F20F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865E084C-51CB-4340-B1C5-92E0365A791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73859663-9159-4916-9144-999132EAF61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646C60A3-0BB8-4199-88B5-09B290702AC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B8820FDF-8489-4841-877E-8F3CCA5C60E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313611FC-D262-4578-92C1-06C204D2ABD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DA77FAB5-9821-41D1-B474-513DE28EF0E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C9FC3A8F-6030-4921-B99F-61AD7172304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FC6A9583-137C-450F-998A-22DFE0FADA1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E4A0B2EE-5851-4D66-9BB8-4083E6B5B63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BE073CC2-3E7E-4BC9-920A-5F764CFF509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10AA14B1-0ECF-46D8-81A7-9B8499E2145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337C9FA9-A8C3-43AA-AA14-D087A3E0B44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8C4B70AB-D965-466F-AD2F-7A6F8CC8E92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4A814539-2388-4FD6-A53C-58C71386CBC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25F65FDD-CB38-40A3-84C6-5652EDD7A26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B9B392CE-1E80-4A5E-9E5B-7915B196976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ED0BAFA2-8AFC-4D7C-ACDE-C1CF0075AAA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C855BBFF-6D41-443F-BA77-8EC0685DECF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7D4A7A48-A84E-46D8-B7A2-EC9AB1D16BB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17E40590-3736-4444-AC75-155CE9C3737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76ED664C-B607-4BF7-ABD9-4091E0A84B2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14AD3D78-9BDB-4B50-8FBA-2F5A3140B27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8DC67023-EB04-4572-87E4-884EA9838E2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C6988753-DEAA-44F7-A504-06B1690009C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5C4CF32C-5795-4086-94B7-F3C282E99ED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BD450273-539D-4699-8A29-A769EEF530E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DC248FB7-C6C7-4A13-856A-89FCA5D438F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D151D6E3-272D-4EE5-A95A-6B1FB924F7D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F1D4438E-E077-44B2-9802-07DB7979FE6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F4E5A216-7D1B-4253-AC41-6326B876EE3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248B4930-1B17-44C8-A81D-FFBF15BE3F3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6FAE62F4-4E85-4A0B-8EEB-43506AA03EC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6B8E1FFB-3426-460C-AF3C-A2AA57D7883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65B82804-5C36-4076-9739-6E9F00389AD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F8A18791-778A-470D-BDF8-3B3E39FAAC3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073442E1-2549-4FFB-B310-7B506191312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C1A9DAE3-0E22-4B86-B001-F1E139B68DD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83387914-AB5D-4DED-A94F-FE957AD2668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46826F2B-1C60-42BE-B470-71238199643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A7EEC1A8-2009-4566-8FEC-E8B65566251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93F6C7C4-CBD8-4F09-9133-BCE1B1F034B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B74712A3-F44D-4697-9786-0371E740873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E4F98AA9-8F57-4512-BEA5-4DAD3F7C88D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A3322907-1460-45C4-BC9D-42BA8BB856E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7E3CEA21-8C63-4345-9682-2696769CE64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EE0A3F7C-0762-46B5-817C-4D9DA36FBF5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1F0BC646-4931-4192-A266-765B26B7A7C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7EC9E450-46C5-470E-92A0-32A653EA6AA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B57681ED-26AA-4AE3-8389-C30F988618E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CA497FCF-7DBF-40EF-9EBA-156112645B6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6CE6C052-7FB4-4945-9ACE-BA31AEFB8AB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6B2A1D40-02C5-4905-96EC-87CD31816DB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84940841-E741-46E5-BA3D-D5AF8B75C0D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4406A24A-E775-4EC7-A912-5BF69BE36F6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D12CBE9C-279A-4582-9168-051B180454C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907F701B-050A-42D3-AE81-2646B08EB3B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C2A18BA7-54C0-426C-B50F-20FD10A41C5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6B36946F-2FA0-450F-B5D8-A55FEA63A2E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824317C0-6602-42D9-B05D-4AE801C57CC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5F8D06ED-7C9A-4717-841D-B194B0E323F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AF979D6F-131D-4B42-A2B5-264037ABD02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639DA5B2-AE45-4A2F-9CFA-3028A4C87D0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6E32F942-0A91-49A9-B5B5-26966B9AB82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FAEE057A-DB2F-46A3-86A2-8B4CD560EF6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2332E682-C87A-4D26-B3B7-1B678201B65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225B2111-4826-47AA-83A5-0955851FAB1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399FC1FE-06C4-42B1-B65A-074863685A9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99491A7F-8E25-462D-9EFA-3959B1C3793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10D2AB10-5A0A-4B28-9083-CFE2D8209FA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17B48600-7782-4425-B529-C6E26AF09A8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DF69261F-C27C-4982-AC61-E479FFB2980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EF037177-1EEE-4A42-A31C-5DF59867C2A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756A9E50-A1E0-4533-AF44-06144ADA056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E3B9F63A-164B-4303-A98F-D63ED196C3D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758D3868-D15E-4ABC-8F05-E1C826A3CDB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5084323D-6F71-42D1-B92F-E795C6AF84F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11C08487-3A67-46AD-BD65-BEE24131365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13470401-8591-4BE0-B1CC-F7BA7113F84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313723FE-FF63-4D25-BF86-FA3733C704E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F3B0A121-4FB4-4673-AF5C-C961D496EC8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DC70E09F-8C2D-4299-982E-A2A44F11CFD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320EEB2A-944C-4C2D-A2E6-BC8F20CC7D3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EA5E0E07-9E15-44F1-80B2-4842E680F6B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099D5F72-6E55-463C-A48F-297612A7C35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A981ED5A-46A3-4788-A64E-2E5A7766AEE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11EAD5D7-D902-479D-B483-534F71C8DDC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8C4C3997-BEE4-4467-A6F9-67E15201CD5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670D887D-251D-4862-9779-4B0C91CE11E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A0AB8B77-F654-44F7-8577-AF92CD980AB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5A83E33B-F8D4-4D87-B200-33ECD130162B}"/>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7A1DD744-72AF-4EF7-B12B-3A1F0D89C4E5}"/>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5E7C4683-5B7F-410F-B394-6DB1FA806BE6}"/>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113906" name="Text Box 1">
          <a:extLst>
            <a:ext uri="{FF2B5EF4-FFF2-40B4-BE49-F238E27FC236}">
              <a16:creationId xmlns:a16="http://schemas.microsoft.com/office/drawing/2014/main" id="{00000000-0008-0000-0100-0000F2BC0100}"/>
            </a:ext>
          </a:extLst>
        </xdr:cNvPr>
        <xdr:cNvSpPr txBox="1">
          <a:spLocks noChangeArrowheads="1"/>
        </xdr:cNvSpPr>
      </xdr:nvSpPr>
      <xdr:spPr bwMode="auto">
        <a:xfrm>
          <a:off x="8591550" y="112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3907" name="Text Box 2">
          <a:extLst>
            <a:ext uri="{FF2B5EF4-FFF2-40B4-BE49-F238E27FC236}">
              <a16:creationId xmlns:a16="http://schemas.microsoft.com/office/drawing/2014/main" id="{00000000-0008-0000-0100-0000F3BC0100}"/>
            </a:ext>
          </a:extLst>
        </xdr:cNvPr>
        <xdr:cNvSpPr txBox="1">
          <a:spLocks noChangeArrowheads="1"/>
        </xdr:cNvSpPr>
      </xdr:nvSpPr>
      <xdr:spPr bwMode="auto">
        <a:xfrm>
          <a:off x="859155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3908" name="Text Box 3">
          <a:extLst>
            <a:ext uri="{FF2B5EF4-FFF2-40B4-BE49-F238E27FC236}">
              <a16:creationId xmlns:a16="http://schemas.microsoft.com/office/drawing/2014/main" id="{00000000-0008-0000-0100-0000F4BC0100}"/>
            </a:ext>
          </a:extLst>
        </xdr:cNvPr>
        <xdr:cNvSpPr txBox="1">
          <a:spLocks noChangeArrowheads="1"/>
        </xdr:cNvSpPr>
      </xdr:nvSpPr>
      <xdr:spPr bwMode="auto">
        <a:xfrm>
          <a:off x="482917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3909" name="Text Box 4">
          <a:extLst>
            <a:ext uri="{FF2B5EF4-FFF2-40B4-BE49-F238E27FC236}">
              <a16:creationId xmlns:a16="http://schemas.microsoft.com/office/drawing/2014/main" id="{00000000-0008-0000-0100-0000F5BC0100}"/>
            </a:ext>
          </a:extLst>
        </xdr:cNvPr>
        <xdr:cNvSpPr txBox="1">
          <a:spLocks noChangeArrowheads="1"/>
        </xdr:cNvSpPr>
      </xdr:nvSpPr>
      <xdr:spPr bwMode="auto">
        <a:xfrm>
          <a:off x="51435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13910" name="Text Box 5">
          <a:extLst>
            <a:ext uri="{FF2B5EF4-FFF2-40B4-BE49-F238E27FC236}">
              <a16:creationId xmlns:a16="http://schemas.microsoft.com/office/drawing/2014/main" id="{00000000-0008-0000-0100-0000F6BC0100}"/>
            </a:ext>
          </a:extLst>
        </xdr:cNvPr>
        <xdr:cNvSpPr txBox="1">
          <a:spLocks noChangeArrowheads="1"/>
        </xdr:cNvSpPr>
      </xdr:nvSpPr>
      <xdr:spPr bwMode="auto">
        <a:xfrm>
          <a:off x="6019800"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13911" name="Text Box 6">
          <a:extLst>
            <a:ext uri="{FF2B5EF4-FFF2-40B4-BE49-F238E27FC236}">
              <a16:creationId xmlns:a16="http://schemas.microsoft.com/office/drawing/2014/main" id="{00000000-0008-0000-0100-0000F7BC0100}"/>
            </a:ext>
          </a:extLst>
        </xdr:cNvPr>
        <xdr:cNvSpPr txBox="1">
          <a:spLocks noChangeArrowheads="1"/>
        </xdr:cNvSpPr>
      </xdr:nvSpPr>
      <xdr:spPr bwMode="auto">
        <a:xfrm>
          <a:off x="7743825" y="8048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113912" name="Text Box 1">
          <a:extLst>
            <a:ext uri="{FF2B5EF4-FFF2-40B4-BE49-F238E27FC236}">
              <a16:creationId xmlns:a16="http://schemas.microsoft.com/office/drawing/2014/main" id="{00000000-0008-0000-0100-0000F8BC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13" name="Text Box 2">
          <a:extLst>
            <a:ext uri="{FF2B5EF4-FFF2-40B4-BE49-F238E27FC236}">
              <a16:creationId xmlns:a16="http://schemas.microsoft.com/office/drawing/2014/main" id="{00000000-0008-0000-0100-0000F9BC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14" name="Text Box 3">
          <a:extLst>
            <a:ext uri="{FF2B5EF4-FFF2-40B4-BE49-F238E27FC236}">
              <a16:creationId xmlns:a16="http://schemas.microsoft.com/office/drawing/2014/main" id="{00000000-0008-0000-0100-0000FABC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15" name="Text Box 4">
          <a:extLst>
            <a:ext uri="{FF2B5EF4-FFF2-40B4-BE49-F238E27FC236}">
              <a16:creationId xmlns:a16="http://schemas.microsoft.com/office/drawing/2014/main" id="{00000000-0008-0000-0100-0000FBBC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16" name="Text Box 5">
          <a:extLst>
            <a:ext uri="{FF2B5EF4-FFF2-40B4-BE49-F238E27FC236}">
              <a16:creationId xmlns:a16="http://schemas.microsoft.com/office/drawing/2014/main" id="{00000000-0008-0000-0100-0000FCBC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17" name="Text Box 6">
          <a:extLst>
            <a:ext uri="{FF2B5EF4-FFF2-40B4-BE49-F238E27FC236}">
              <a16:creationId xmlns:a16="http://schemas.microsoft.com/office/drawing/2014/main" id="{00000000-0008-0000-0100-0000FDBC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18" name="Text Box 7">
          <a:extLst>
            <a:ext uri="{FF2B5EF4-FFF2-40B4-BE49-F238E27FC236}">
              <a16:creationId xmlns:a16="http://schemas.microsoft.com/office/drawing/2014/main" id="{00000000-0008-0000-0100-0000FEBC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19" name="Text Box 8">
          <a:extLst>
            <a:ext uri="{FF2B5EF4-FFF2-40B4-BE49-F238E27FC236}">
              <a16:creationId xmlns:a16="http://schemas.microsoft.com/office/drawing/2014/main" id="{00000000-0008-0000-0100-0000FFBC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20" name="Text Box 9">
          <a:extLst>
            <a:ext uri="{FF2B5EF4-FFF2-40B4-BE49-F238E27FC236}">
              <a16:creationId xmlns:a16="http://schemas.microsoft.com/office/drawing/2014/main" id="{00000000-0008-0000-0100-000000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21" name="Text Box 10">
          <a:extLst>
            <a:ext uri="{FF2B5EF4-FFF2-40B4-BE49-F238E27FC236}">
              <a16:creationId xmlns:a16="http://schemas.microsoft.com/office/drawing/2014/main" id="{00000000-0008-0000-0100-000001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22" name="Text Box 11">
          <a:extLst>
            <a:ext uri="{FF2B5EF4-FFF2-40B4-BE49-F238E27FC236}">
              <a16:creationId xmlns:a16="http://schemas.microsoft.com/office/drawing/2014/main" id="{00000000-0008-0000-0100-000002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23" name="Text Box 12">
          <a:extLst>
            <a:ext uri="{FF2B5EF4-FFF2-40B4-BE49-F238E27FC236}">
              <a16:creationId xmlns:a16="http://schemas.microsoft.com/office/drawing/2014/main" id="{00000000-0008-0000-0100-000003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24" name="Text Box 13">
          <a:extLst>
            <a:ext uri="{FF2B5EF4-FFF2-40B4-BE49-F238E27FC236}">
              <a16:creationId xmlns:a16="http://schemas.microsoft.com/office/drawing/2014/main" id="{00000000-0008-0000-0100-000004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25" name="Text Box 14">
          <a:extLst>
            <a:ext uri="{FF2B5EF4-FFF2-40B4-BE49-F238E27FC236}">
              <a16:creationId xmlns:a16="http://schemas.microsoft.com/office/drawing/2014/main" id="{00000000-0008-0000-0100-000005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26" name="Text Box 15">
          <a:extLst>
            <a:ext uri="{FF2B5EF4-FFF2-40B4-BE49-F238E27FC236}">
              <a16:creationId xmlns:a16="http://schemas.microsoft.com/office/drawing/2014/main" id="{00000000-0008-0000-0100-000006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27" name="Text Box 16">
          <a:extLst>
            <a:ext uri="{FF2B5EF4-FFF2-40B4-BE49-F238E27FC236}">
              <a16:creationId xmlns:a16="http://schemas.microsoft.com/office/drawing/2014/main" id="{00000000-0008-0000-0100-000007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28" name="Text Box 17">
          <a:extLst>
            <a:ext uri="{FF2B5EF4-FFF2-40B4-BE49-F238E27FC236}">
              <a16:creationId xmlns:a16="http://schemas.microsoft.com/office/drawing/2014/main" id="{00000000-0008-0000-0100-000008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29" name="Text Box 18">
          <a:extLst>
            <a:ext uri="{FF2B5EF4-FFF2-40B4-BE49-F238E27FC236}">
              <a16:creationId xmlns:a16="http://schemas.microsoft.com/office/drawing/2014/main" id="{00000000-0008-0000-0100-000009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30" name="Text Box 19">
          <a:extLst>
            <a:ext uri="{FF2B5EF4-FFF2-40B4-BE49-F238E27FC236}">
              <a16:creationId xmlns:a16="http://schemas.microsoft.com/office/drawing/2014/main" id="{00000000-0008-0000-0100-00000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31" name="Text Box 20">
          <a:extLst>
            <a:ext uri="{FF2B5EF4-FFF2-40B4-BE49-F238E27FC236}">
              <a16:creationId xmlns:a16="http://schemas.microsoft.com/office/drawing/2014/main" id="{00000000-0008-0000-0100-00000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32" name="Text Box 21">
          <a:extLst>
            <a:ext uri="{FF2B5EF4-FFF2-40B4-BE49-F238E27FC236}">
              <a16:creationId xmlns:a16="http://schemas.microsoft.com/office/drawing/2014/main" id="{00000000-0008-0000-0100-00000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33" name="Text Box 2">
          <a:extLst>
            <a:ext uri="{FF2B5EF4-FFF2-40B4-BE49-F238E27FC236}">
              <a16:creationId xmlns:a16="http://schemas.microsoft.com/office/drawing/2014/main" id="{00000000-0008-0000-0100-00000D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34" name="Text Box 3">
          <a:extLst>
            <a:ext uri="{FF2B5EF4-FFF2-40B4-BE49-F238E27FC236}">
              <a16:creationId xmlns:a16="http://schemas.microsoft.com/office/drawing/2014/main" id="{00000000-0008-0000-0100-00000E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35" name="Text Box 4">
          <a:extLst>
            <a:ext uri="{FF2B5EF4-FFF2-40B4-BE49-F238E27FC236}">
              <a16:creationId xmlns:a16="http://schemas.microsoft.com/office/drawing/2014/main" id="{00000000-0008-0000-0100-00000F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36" name="Text Box 5">
          <a:extLst>
            <a:ext uri="{FF2B5EF4-FFF2-40B4-BE49-F238E27FC236}">
              <a16:creationId xmlns:a16="http://schemas.microsoft.com/office/drawing/2014/main" id="{00000000-0008-0000-0100-000010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37" name="Text Box 6">
          <a:extLst>
            <a:ext uri="{FF2B5EF4-FFF2-40B4-BE49-F238E27FC236}">
              <a16:creationId xmlns:a16="http://schemas.microsoft.com/office/drawing/2014/main" id="{00000000-0008-0000-0100-000011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38" name="Text Box 7">
          <a:extLst>
            <a:ext uri="{FF2B5EF4-FFF2-40B4-BE49-F238E27FC236}">
              <a16:creationId xmlns:a16="http://schemas.microsoft.com/office/drawing/2014/main" id="{00000000-0008-0000-0100-000012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39" name="Text Box 8">
          <a:extLst>
            <a:ext uri="{FF2B5EF4-FFF2-40B4-BE49-F238E27FC236}">
              <a16:creationId xmlns:a16="http://schemas.microsoft.com/office/drawing/2014/main" id="{00000000-0008-0000-0100-000013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40" name="Text Box 9">
          <a:extLst>
            <a:ext uri="{FF2B5EF4-FFF2-40B4-BE49-F238E27FC236}">
              <a16:creationId xmlns:a16="http://schemas.microsoft.com/office/drawing/2014/main" id="{00000000-0008-0000-0100-000014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41" name="Text Box 10">
          <a:extLst>
            <a:ext uri="{FF2B5EF4-FFF2-40B4-BE49-F238E27FC236}">
              <a16:creationId xmlns:a16="http://schemas.microsoft.com/office/drawing/2014/main" id="{00000000-0008-0000-0100-000015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42" name="Text Box 11">
          <a:extLst>
            <a:ext uri="{FF2B5EF4-FFF2-40B4-BE49-F238E27FC236}">
              <a16:creationId xmlns:a16="http://schemas.microsoft.com/office/drawing/2014/main" id="{00000000-0008-0000-0100-000016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43" name="Text Box 12">
          <a:extLst>
            <a:ext uri="{FF2B5EF4-FFF2-40B4-BE49-F238E27FC236}">
              <a16:creationId xmlns:a16="http://schemas.microsoft.com/office/drawing/2014/main" id="{00000000-0008-0000-0100-000017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44" name="Text Box 13">
          <a:extLst>
            <a:ext uri="{FF2B5EF4-FFF2-40B4-BE49-F238E27FC236}">
              <a16:creationId xmlns:a16="http://schemas.microsoft.com/office/drawing/2014/main" id="{00000000-0008-0000-0100-000018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45" name="Text Box 14">
          <a:extLst>
            <a:ext uri="{FF2B5EF4-FFF2-40B4-BE49-F238E27FC236}">
              <a16:creationId xmlns:a16="http://schemas.microsoft.com/office/drawing/2014/main" id="{00000000-0008-0000-0100-000019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46" name="Text Box 15">
          <a:extLst>
            <a:ext uri="{FF2B5EF4-FFF2-40B4-BE49-F238E27FC236}">
              <a16:creationId xmlns:a16="http://schemas.microsoft.com/office/drawing/2014/main" id="{00000000-0008-0000-0100-00001A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47" name="Text Box 16">
          <a:extLst>
            <a:ext uri="{FF2B5EF4-FFF2-40B4-BE49-F238E27FC236}">
              <a16:creationId xmlns:a16="http://schemas.microsoft.com/office/drawing/2014/main" id="{00000000-0008-0000-0100-00001B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48" name="Text Box 17">
          <a:extLst>
            <a:ext uri="{FF2B5EF4-FFF2-40B4-BE49-F238E27FC236}">
              <a16:creationId xmlns:a16="http://schemas.microsoft.com/office/drawing/2014/main" id="{00000000-0008-0000-0100-00001C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49" name="Text Box 18">
          <a:extLst>
            <a:ext uri="{FF2B5EF4-FFF2-40B4-BE49-F238E27FC236}">
              <a16:creationId xmlns:a16="http://schemas.microsoft.com/office/drawing/2014/main" id="{00000000-0008-0000-0100-00001D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0" name="Text Box 19">
          <a:extLst>
            <a:ext uri="{FF2B5EF4-FFF2-40B4-BE49-F238E27FC236}">
              <a16:creationId xmlns:a16="http://schemas.microsoft.com/office/drawing/2014/main" id="{00000000-0008-0000-0100-00001E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1" name="Text Box 20">
          <a:extLst>
            <a:ext uri="{FF2B5EF4-FFF2-40B4-BE49-F238E27FC236}">
              <a16:creationId xmlns:a16="http://schemas.microsoft.com/office/drawing/2014/main" id="{00000000-0008-0000-0100-00001F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52" name="Text Box 21">
          <a:extLst>
            <a:ext uri="{FF2B5EF4-FFF2-40B4-BE49-F238E27FC236}">
              <a16:creationId xmlns:a16="http://schemas.microsoft.com/office/drawing/2014/main" id="{00000000-0008-0000-0100-000020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53" name="Text Box 2">
          <a:extLst>
            <a:ext uri="{FF2B5EF4-FFF2-40B4-BE49-F238E27FC236}">
              <a16:creationId xmlns:a16="http://schemas.microsoft.com/office/drawing/2014/main" id="{00000000-0008-0000-0100-00002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4" name="Text Box 4">
          <a:extLst>
            <a:ext uri="{FF2B5EF4-FFF2-40B4-BE49-F238E27FC236}">
              <a16:creationId xmlns:a16="http://schemas.microsoft.com/office/drawing/2014/main" id="{00000000-0008-0000-0100-00002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5" name="Text Box 5">
          <a:extLst>
            <a:ext uri="{FF2B5EF4-FFF2-40B4-BE49-F238E27FC236}">
              <a16:creationId xmlns:a16="http://schemas.microsoft.com/office/drawing/2014/main" id="{00000000-0008-0000-0100-00002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56" name="Text Box 6">
          <a:extLst>
            <a:ext uri="{FF2B5EF4-FFF2-40B4-BE49-F238E27FC236}">
              <a16:creationId xmlns:a16="http://schemas.microsoft.com/office/drawing/2014/main" id="{00000000-0008-0000-0100-00002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57" name="Text Box 12">
          <a:extLst>
            <a:ext uri="{FF2B5EF4-FFF2-40B4-BE49-F238E27FC236}">
              <a16:creationId xmlns:a16="http://schemas.microsoft.com/office/drawing/2014/main" id="{00000000-0008-0000-0100-000025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58" name="Text Box 14">
          <a:extLst>
            <a:ext uri="{FF2B5EF4-FFF2-40B4-BE49-F238E27FC236}">
              <a16:creationId xmlns:a16="http://schemas.microsoft.com/office/drawing/2014/main" id="{00000000-0008-0000-0100-000026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59" name="Text Box 15">
          <a:extLst>
            <a:ext uri="{FF2B5EF4-FFF2-40B4-BE49-F238E27FC236}">
              <a16:creationId xmlns:a16="http://schemas.microsoft.com/office/drawing/2014/main" id="{00000000-0008-0000-0100-000027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60" name="Text Box 16">
          <a:extLst>
            <a:ext uri="{FF2B5EF4-FFF2-40B4-BE49-F238E27FC236}">
              <a16:creationId xmlns:a16="http://schemas.microsoft.com/office/drawing/2014/main" id="{00000000-0008-0000-0100-000028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61" name="Text Box 17">
          <a:extLst>
            <a:ext uri="{FF2B5EF4-FFF2-40B4-BE49-F238E27FC236}">
              <a16:creationId xmlns:a16="http://schemas.microsoft.com/office/drawing/2014/main" id="{00000000-0008-0000-0100-000029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62" name="Text Box 19">
          <a:extLst>
            <a:ext uri="{FF2B5EF4-FFF2-40B4-BE49-F238E27FC236}">
              <a16:creationId xmlns:a16="http://schemas.microsoft.com/office/drawing/2014/main" id="{00000000-0008-0000-0100-00002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63" name="Text Box 20">
          <a:extLst>
            <a:ext uri="{FF2B5EF4-FFF2-40B4-BE49-F238E27FC236}">
              <a16:creationId xmlns:a16="http://schemas.microsoft.com/office/drawing/2014/main" id="{00000000-0008-0000-0100-00002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64" name="Text Box 21">
          <a:extLst>
            <a:ext uri="{FF2B5EF4-FFF2-40B4-BE49-F238E27FC236}">
              <a16:creationId xmlns:a16="http://schemas.microsoft.com/office/drawing/2014/main" id="{00000000-0008-0000-0100-00002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65" name="Text Box 24">
          <a:extLst>
            <a:ext uri="{FF2B5EF4-FFF2-40B4-BE49-F238E27FC236}">
              <a16:creationId xmlns:a16="http://schemas.microsoft.com/office/drawing/2014/main" id="{00000000-0008-0000-0100-00002D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66" name="Text Box 25">
          <a:extLst>
            <a:ext uri="{FF2B5EF4-FFF2-40B4-BE49-F238E27FC236}">
              <a16:creationId xmlns:a16="http://schemas.microsoft.com/office/drawing/2014/main" id="{00000000-0008-0000-0100-00002E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67" name="Text Box 26">
          <a:extLst>
            <a:ext uri="{FF2B5EF4-FFF2-40B4-BE49-F238E27FC236}">
              <a16:creationId xmlns:a16="http://schemas.microsoft.com/office/drawing/2014/main" id="{00000000-0008-0000-0100-00002F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113968" name="Text Box 1">
          <a:extLst>
            <a:ext uri="{FF2B5EF4-FFF2-40B4-BE49-F238E27FC236}">
              <a16:creationId xmlns:a16="http://schemas.microsoft.com/office/drawing/2014/main" id="{00000000-0008-0000-0100-000030BD0100}"/>
            </a:ext>
          </a:extLst>
        </xdr:cNvPr>
        <xdr:cNvSpPr txBox="1">
          <a:spLocks noChangeArrowheads="1"/>
        </xdr:cNvSpPr>
      </xdr:nvSpPr>
      <xdr:spPr bwMode="auto">
        <a:xfrm>
          <a:off x="8591550" y="1133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69" name="Text Box 2">
          <a:extLst>
            <a:ext uri="{FF2B5EF4-FFF2-40B4-BE49-F238E27FC236}">
              <a16:creationId xmlns:a16="http://schemas.microsoft.com/office/drawing/2014/main" id="{00000000-0008-0000-0100-00003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70" name="Text Box 3">
          <a:extLst>
            <a:ext uri="{FF2B5EF4-FFF2-40B4-BE49-F238E27FC236}">
              <a16:creationId xmlns:a16="http://schemas.microsoft.com/office/drawing/2014/main" id="{00000000-0008-0000-0100-000032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71" name="Text Box 4">
          <a:extLst>
            <a:ext uri="{FF2B5EF4-FFF2-40B4-BE49-F238E27FC236}">
              <a16:creationId xmlns:a16="http://schemas.microsoft.com/office/drawing/2014/main" id="{00000000-0008-0000-0100-000033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72" name="Text Box 5">
          <a:extLst>
            <a:ext uri="{FF2B5EF4-FFF2-40B4-BE49-F238E27FC236}">
              <a16:creationId xmlns:a16="http://schemas.microsoft.com/office/drawing/2014/main" id="{00000000-0008-0000-0100-000034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73" name="Text Box 6">
          <a:extLst>
            <a:ext uri="{FF2B5EF4-FFF2-40B4-BE49-F238E27FC236}">
              <a16:creationId xmlns:a16="http://schemas.microsoft.com/office/drawing/2014/main" id="{00000000-0008-0000-0100-000035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74" name="Text Box 7">
          <a:extLst>
            <a:ext uri="{FF2B5EF4-FFF2-40B4-BE49-F238E27FC236}">
              <a16:creationId xmlns:a16="http://schemas.microsoft.com/office/drawing/2014/main" id="{00000000-0008-0000-0100-000036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75" name="Text Box 8">
          <a:extLst>
            <a:ext uri="{FF2B5EF4-FFF2-40B4-BE49-F238E27FC236}">
              <a16:creationId xmlns:a16="http://schemas.microsoft.com/office/drawing/2014/main" id="{00000000-0008-0000-0100-000037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76" name="Text Box 9">
          <a:extLst>
            <a:ext uri="{FF2B5EF4-FFF2-40B4-BE49-F238E27FC236}">
              <a16:creationId xmlns:a16="http://schemas.microsoft.com/office/drawing/2014/main" id="{00000000-0008-0000-0100-000038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77" name="Text Box 10">
          <a:extLst>
            <a:ext uri="{FF2B5EF4-FFF2-40B4-BE49-F238E27FC236}">
              <a16:creationId xmlns:a16="http://schemas.microsoft.com/office/drawing/2014/main" id="{00000000-0008-0000-0100-000039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78" name="Text Box 11">
          <a:extLst>
            <a:ext uri="{FF2B5EF4-FFF2-40B4-BE49-F238E27FC236}">
              <a16:creationId xmlns:a16="http://schemas.microsoft.com/office/drawing/2014/main" id="{00000000-0008-0000-0100-00003A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79" name="Text Box 12">
          <a:extLst>
            <a:ext uri="{FF2B5EF4-FFF2-40B4-BE49-F238E27FC236}">
              <a16:creationId xmlns:a16="http://schemas.microsoft.com/office/drawing/2014/main" id="{00000000-0008-0000-0100-00003B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80" name="Text Box 13">
          <a:extLst>
            <a:ext uri="{FF2B5EF4-FFF2-40B4-BE49-F238E27FC236}">
              <a16:creationId xmlns:a16="http://schemas.microsoft.com/office/drawing/2014/main" id="{00000000-0008-0000-0100-00003C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81" name="Text Box 14">
          <a:extLst>
            <a:ext uri="{FF2B5EF4-FFF2-40B4-BE49-F238E27FC236}">
              <a16:creationId xmlns:a16="http://schemas.microsoft.com/office/drawing/2014/main" id="{00000000-0008-0000-0100-00003D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82" name="Text Box 15">
          <a:extLst>
            <a:ext uri="{FF2B5EF4-FFF2-40B4-BE49-F238E27FC236}">
              <a16:creationId xmlns:a16="http://schemas.microsoft.com/office/drawing/2014/main" id="{00000000-0008-0000-0100-00003E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83" name="Text Box 16">
          <a:extLst>
            <a:ext uri="{FF2B5EF4-FFF2-40B4-BE49-F238E27FC236}">
              <a16:creationId xmlns:a16="http://schemas.microsoft.com/office/drawing/2014/main" id="{00000000-0008-0000-0100-00003F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84" name="Text Box 17">
          <a:extLst>
            <a:ext uri="{FF2B5EF4-FFF2-40B4-BE49-F238E27FC236}">
              <a16:creationId xmlns:a16="http://schemas.microsoft.com/office/drawing/2014/main" id="{00000000-0008-0000-0100-000040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85" name="Text Box 18">
          <a:extLst>
            <a:ext uri="{FF2B5EF4-FFF2-40B4-BE49-F238E27FC236}">
              <a16:creationId xmlns:a16="http://schemas.microsoft.com/office/drawing/2014/main" id="{00000000-0008-0000-0100-000041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86" name="Text Box 19">
          <a:extLst>
            <a:ext uri="{FF2B5EF4-FFF2-40B4-BE49-F238E27FC236}">
              <a16:creationId xmlns:a16="http://schemas.microsoft.com/office/drawing/2014/main" id="{00000000-0008-0000-0100-00004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87" name="Text Box 20">
          <a:extLst>
            <a:ext uri="{FF2B5EF4-FFF2-40B4-BE49-F238E27FC236}">
              <a16:creationId xmlns:a16="http://schemas.microsoft.com/office/drawing/2014/main" id="{00000000-0008-0000-0100-00004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88" name="Text Box 21">
          <a:extLst>
            <a:ext uri="{FF2B5EF4-FFF2-40B4-BE49-F238E27FC236}">
              <a16:creationId xmlns:a16="http://schemas.microsoft.com/office/drawing/2014/main" id="{00000000-0008-0000-0100-00004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89" name="Text Box 2">
          <a:extLst>
            <a:ext uri="{FF2B5EF4-FFF2-40B4-BE49-F238E27FC236}">
              <a16:creationId xmlns:a16="http://schemas.microsoft.com/office/drawing/2014/main" id="{00000000-0008-0000-0100-000045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90" name="Text Box 3">
          <a:extLst>
            <a:ext uri="{FF2B5EF4-FFF2-40B4-BE49-F238E27FC236}">
              <a16:creationId xmlns:a16="http://schemas.microsoft.com/office/drawing/2014/main" id="{00000000-0008-0000-0100-000046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91" name="Text Box 4">
          <a:extLst>
            <a:ext uri="{FF2B5EF4-FFF2-40B4-BE49-F238E27FC236}">
              <a16:creationId xmlns:a16="http://schemas.microsoft.com/office/drawing/2014/main" id="{00000000-0008-0000-0100-000047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92" name="Text Box 5">
          <a:extLst>
            <a:ext uri="{FF2B5EF4-FFF2-40B4-BE49-F238E27FC236}">
              <a16:creationId xmlns:a16="http://schemas.microsoft.com/office/drawing/2014/main" id="{00000000-0008-0000-0100-000048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93" name="Text Box 6">
          <a:extLst>
            <a:ext uri="{FF2B5EF4-FFF2-40B4-BE49-F238E27FC236}">
              <a16:creationId xmlns:a16="http://schemas.microsoft.com/office/drawing/2014/main" id="{00000000-0008-0000-0100-000049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94" name="Text Box 7">
          <a:extLst>
            <a:ext uri="{FF2B5EF4-FFF2-40B4-BE49-F238E27FC236}">
              <a16:creationId xmlns:a16="http://schemas.microsoft.com/office/drawing/2014/main" id="{00000000-0008-0000-0100-00004A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3995" name="Text Box 8">
          <a:extLst>
            <a:ext uri="{FF2B5EF4-FFF2-40B4-BE49-F238E27FC236}">
              <a16:creationId xmlns:a16="http://schemas.microsoft.com/office/drawing/2014/main" id="{00000000-0008-0000-0100-00004B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3996" name="Text Box 9">
          <a:extLst>
            <a:ext uri="{FF2B5EF4-FFF2-40B4-BE49-F238E27FC236}">
              <a16:creationId xmlns:a16="http://schemas.microsoft.com/office/drawing/2014/main" id="{00000000-0008-0000-0100-00004C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3997" name="Text Box 10">
          <a:extLst>
            <a:ext uri="{FF2B5EF4-FFF2-40B4-BE49-F238E27FC236}">
              <a16:creationId xmlns:a16="http://schemas.microsoft.com/office/drawing/2014/main" id="{00000000-0008-0000-0100-00004D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3998" name="Text Box 11">
          <a:extLst>
            <a:ext uri="{FF2B5EF4-FFF2-40B4-BE49-F238E27FC236}">
              <a16:creationId xmlns:a16="http://schemas.microsoft.com/office/drawing/2014/main" id="{00000000-0008-0000-0100-00004E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999" name="Text Box 12">
          <a:extLst>
            <a:ext uri="{FF2B5EF4-FFF2-40B4-BE49-F238E27FC236}">
              <a16:creationId xmlns:a16="http://schemas.microsoft.com/office/drawing/2014/main" id="{00000000-0008-0000-0100-00004F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4000" name="Text Box 13">
          <a:extLst>
            <a:ext uri="{FF2B5EF4-FFF2-40B4-BE49-F238E27FC236}">
              <a16:creationId xmlns:a16="http://schemas.microsoft.com/office/drawing/2014/main" id="{00000000-0008-0000-0100-000050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01" name="Text Box 14">
          <a:extLst>
            <a:ext uri="{FF2B5EF4-FFF2-40B4-BE49-F238E27FC236}">
              <a16:creationId xmlns:a16="http://schemas.microsoft.com/office/drawing/2014/main" id="{00000000-0008-0000-0100-000051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02" name="Text Box 15">
          <a:extLst>
            <a:ext uri="{FF2B5EF4-FFF2-40B4-BE49-F238E27FC236}">
              <a16:creationId xmlns:a16="http://schemas.microsoft.com/office/drawing/2014/main" id="{00000000-0008-0000-0100-000052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4003" name="Text Box 16">
          <a:extLst>
            <a:ext uri="{FF2B5EF4-FFF2-40B4-BE49-F238E27FC236}">
              <a16:creationId xmlns:a16="http://schemas.microsoft.com/office/drawing/2014/main" id="{00000000-0008-0000-0100-000053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4004" name="Text Box 17">
          <a:extLst>
            <a:ext uri="{FF2B5EF4-FFF2-40B4-BE49-F238E27FC236}">
              <a16:creationId xmlns:a16="http://schemas.microsoft.com/office/drawing/2014/main" id="{00000000-0008-0000-0100-000054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14005" name="Text Box 18">
          <a:extLst>
            <a:ext uri="{FF2B5EF4-FFF2-40B4-BE49-F238E27FC236}">
              <a16:creationId xmlns:a16="http://schemas.microsoft.com/office/drawing/2014/main" id="{00000000-0008-0000-0100-000055BD0100}"/>
            </a:ext>
          </a:extLst>
        </xdr:cNvPr>
        <xdr:cNvSpPr txBox="1">
          <a:spLocks noChangeArrowheads="1"/>
        </xdr:cNvSpPr>
      </xdr:nvSpPr>
      <xdr:spPr bwMode="auto">
        <a:xfrm>
          <a:off x="482917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06" name="Text Box 19">
          <a:extLst>
            <a:ext uri="{FF2B5EF4-FFF2-40B4-BE49-F238E27FC236}">
              <a16:creationId xmlns:a16="http://schemas.microsoft.com/office/drawing/2014/main" id="{00000000-0008-0000-0100-000056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07" name="Text Box 20">
          <a:extLst>
            <a:ext uri="{FF2B5EF4-FFF2-40B4-BE49-F238E27FC236}">
              <a16:creationId xmlns:a16="http://schemas.microsoft.com/office/drawing/2014/main" id="{00000000-0008-0000-0100-000057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4008" name="Text Box 21">
          <a:extLst>
            <a:ext uri="{FF2B5EF4-FFF2-40B4-BE49-F238E27FC236}">
              <a16:creationId xmlns:a16="http://schemas.microsoft.com/office/drawing/2014/main" id="{00000000-0008-0000-0100-000058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4009" name="Text Box 2">
          <a:extLst>
            <a:ext uri="{FF2B5EF4-FFF2-40B4-BE49-F238E27FC236}">
              <a16:creationId xmlns:a16="http://schemas.microsoft.com/office/drawing/2014/main" id="{00000000-0008-0000-0100-000059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0" name="Text Box 4">
          <a:extLst>
            <a:ext uri="{FF2B5EF4-FFF2-40B4-BE49-F238E27FC236}">
              <a16:creationId xmlns:a16="http://schemas.microsoft.com/office/drawing/2014/main" id="{00000000-0008-0000-0100-00005A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1" name="Text Box 5">
          <a:extLst>
            <a:ext uri="{FF2B5EF4-FFF2-40B4-BE49-F238E27FC236}">
              <a16:creationId xmlns:a16="http://schemas.microsoft.com/office/drawing/2014/main" id="{00000000-0008-0000-0100-00005B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4012" name="Text Box 6">
          <a:extLst>
            <a:ext uri="{FF2B5EF4-FFF2-40B4-BE49-F238E27FC236}">
              <a16:creationId xmlns:a16="http://schemas.microsoft.com/office/drawing/2014/main" id="{00000000-0008-0000-0100-00005C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4013" name="Text Box 12">
          <a:extLst>
            <a:ext uri="{FF2B5EF4-FFF2-40B4-BE49-F238E27FC236}">
              <a16:creationId xmlns:a16="http://schemas.microsoft.com/office/drawing/2014/main" id="{00000000-0008-0000-0100-00005D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4" name="Text Box 14">
          <a:extLst>
            <a:ext uri="{FF2B5EF4-FFF2-40B4-BE49-F238E27FC236}">
              <a16:creationId xmlns:a16="http://schemas.microsoft.com/office/drawing/2014/main" id="{00000000-0008-0000-0100-00005E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5" name="Text Box 15">
          <a:extLst>
            <a:ext uri="{FF2B5EF4-FFF2-40B4-BE49-F238E27FC236}">
              <a16:creationId xmlns:a16="http://schemas.microsoft.com/office/drawing/2014/main" id="{00000000-0008-0000-0100-00005F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4016" name="Text Box 16">
          <a:extLst>
            <a:ext uri="{FF2B5EF4-FFF2-40B4-BE49-F238E27FC236}">
              <a16:creationId xmlns:a16="http://schemas.microsoft.com/office/drawing/2014/main" id="{00000000-0008-0000-0100-000060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4017" name="Text Box 17">
          <a:extLst>
            <a:ext uri="{FF2B5EF4-FFF2-40B4-BE49-F238E27FC236}">
              <a16:creationId xmlns:a16="http://schemas.microsoft.com/office/drawing/2014/main" id="{00000000-0008-0000-0100-000061BD0100}"/>
            </a:ext>
          </a:extLst>
        </xdr:cNvPr>
        <xdr:cNvSpPr txBox="1">
          <a:spLocks noChangeArrowheads="1"/>
        </xdr:cNvSpPr>
      </xdr:nvSpPr>
      <xdr:spPr bwMode="auto">
        <a:xfrm>
          <a:off x="859155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018" name="Text Box 19">
          <a:extLst>
            <a:ext uri="{FF2B5EF4-FFF2-40B4-BE49-F238E27FC236}">
              <a16:creationId xmlns:a16="http://schemas.microsoft.com/office/drawing/2014/main" id="{00000000-0008-0000-0100-000062BD0100}"/>
            </a:ext>
          </a:extLst>
        </xdr:cNvPr>
        <xdr:cNvSpPr txBox="1">
          <a:spLocks noChangeArrowheads="1"/>
        </xdr:cNvSpPr>
      </xdr:nvSpPr>
      <xdr:spPr bwMode="auto">
        <a:xfrm>
          <a:off x="51435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4019" name="Text Box 20">
          <a:extLst>
            <a:ext uri="{FF2B5EF4-FFF2-40B4-BE49-F238E27FC236}">
              <a16:creationId xmlns:a16="http://schemas.microsoft.com/office/drawing/2014/main" id="{00000000-0008-0000-0100-000063BD0100}"/>
            </a:ext>
          </a:extLst>
        </xdr:cNvPr>
        <xdr:cNvSpPr txBox="1">
          <a:spLocks noChangeArrowheads="1"/>
        </xdr:cNvSpPr>
      </xdr:nvSpPr>
      <xdr:spPr bwMode="auto">
        <a:xfrm>
          <a:off x="6019800"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4020" name="Text Box 21">
          <a:extLst>
            <a:ext uri="{FF2B5EF4-FFF2-40B4-BE49-F238E27FC236}">
              <a16:creationId xmlns:a16="http://schemas.microsoft.com/office/drawing/2014/main" id="{00000000-0008-0000-0100-000064BD0100}"/>
            </a:ext>
          </a:extLst>
        </xdr:cNvPr>
        <xdr:cNvSpPr txBox="1">
          <a:spLocks noChangeArrowheads="1"/>
        </xdr:cNvSpPr>
      </xdr:nvSpPr>
      <xdr:spPr bwMode="auto">
        <a:xfrm>
          <a:off x="7743825" y="8058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8410251F-9B62-4076-808A-CFF7111CF128}"/>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EEC0504F-9C1F-4B80-90A8-5D39CD5E7342}"/>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ADB89FBD-F0F7-4330-866B-9EC6306AC575}"/>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0157642E-0638-41FE-B22E-E69A22614F53}"/>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5DD83E45-07EE-4EBD-9DCA-5ED0C6B6B34E}"/>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15275E43-235B-4A2B-9F78-EAC893C45F3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78008106-3ED8-4117-842C-FAA832487F9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484FB212-5B2C-4227-8FAF-AB9F26867EF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72FE26C2-7474-4DD6-8F11-E0AE4E00095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72649E72-B41F-4425-B339-8C25ADB2958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C4C74CB6-2DBB-46A5-B1A9-EA58229D6EF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6E271E10-03D9-45A3-BD36-7DC7979BF46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7EA4D269-0D5F-4FE8-928A-3C2F94BC4CE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6EBCFA13-629E-4EC7-9CE5-64B75043570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42AD2DA4-95F5-4BFB-848D-FD0C06BDE4F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FC083B0E-1811-4460-9A6F-1C25063E6C3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73BD0FB1-3EC9-46C8-8E70-292F33E19CE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F31C87C9-8888-4B07-9BDE-A39FE082ABB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D5259847-BF9D-43C8-951B-404DD6E568A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9831BB25-2A4C-479E-A713-FD9BA2B94B8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E4461260-16AA-4F67-834F-362ED3009DF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304D5EED-B1BF-4105-B94B-4E274CD7FB1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2272E180-FD49-4FCE-B1B2-51CAB63716E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B934D355-F7FF-4420-8E68-D407653DEA1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1A77FF99-203D-4963-A788-E1E3D188E0A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E3CF8209-A366-435C-A2A3-FD773BFE229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18078CC7-2C3E-480C-A1E2-4A6D8D3601E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A69E9887-5DD2-4CA1-A1AB-349A19C5DA3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AD598824-098A-4067-931F-1AAA8AC0BAB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645E9A99-896A-4A6C-9339-086C947285D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14180809-2A69-4B68-A6BF-2AF634123DA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8FA66535-5852-455B-9680-DCCE01E70EA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9FDA1786-731F-4CB0-94E1-A4A8E9DBD3E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B2A9DAB8-D265-4B98-8C9C-CEC5A09638E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244F7B79-02C3-4695-A989-48A87B9E97D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0BE0F428-463D-4A63-A350-C836CD68368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42105F13-C5E3-435D-9886-087AB483BA9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65246021-97FD-4A8E-A2A6-8A4B34519AA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AB6D2800-E23F-46FC-AD73-A0FE63437C6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6AEA9BE1-E6DD-46C3-A360-1EBBF1F7227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8E7F716E-CC2E-4029-A305-08C431970B3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2B4CD8E8-C7E5-4713-B484-5C83960EC68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5F0B8265-156D-40A6-A38E-88CAF8ADE73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04028401-261D-43B4-BA6F-027C4BFF8F8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D748ADA9-217B-4999-9236-490D0CF0DB4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F3F8CCAB-694D-407A-BEFF-3326269E7FB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00C82F69-CCA5-4C2E-BDD4-DE7337B1BAB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5883177D-758A-4665-AD6B-B9252D6D5DA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6EE3EEBD-F93F-4492-AAD2-3537789CBB9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F99B0675-0784-4C79-960F-AF1CE9B3A6A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5D42F237-FAA3-4206-8C6E-0C52FB7657B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F94D2C22-0337-4EE6-A34A-3F3095F5719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886079FB-0507-4AF7-8461-82BD74E2B26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A38B9E83-AFCF-4FE6-80A3-302C45AC3BF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6CAEF0D6-B8D2-4145-A688-D41D50E6C09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0BD49715-CFDA-40D7-8969-CE591FB569F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62C77D0B-89FB-4D31-A2ED-5903139712F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6C5E52F3-B5EC-4777-8ED3-4D7FBDC65DF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51498AFC-A37D-4F9F-9D0C-02859BACCD6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DD0B3626-93C6-4125-B4D1-CCCC98DA650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7C108090-3227-4D63-A3DC-494EDBFC0B8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4AA454CD-B657-40F3-A6E5-606F0C5ECA1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FD872AF0-AC6E-42D5-8423-CBB78254295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C78F9D02-69AE-4939-86A3-68D3FD727EC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FAE0A1D2-D881-4662-85E5-649816AEE72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FBFBAD71-A6C6-4C13-A07F-40E970777BC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0E5DA364-C73D-42A6-AD93-E31F5DBACA3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194123E1-A599-46C8-8ADC-E5D41356E98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48417DFD-73E9-40BF-871F-9AA29F5AB24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E931D018-165F-4133-AA1F-048ABFBF1B5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1F3AF46F-FD5C-4C44-AC40-D29EF686E1A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AF383CFA-12AC-4A88-87A7-A9F9CF0D679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A54FC7A6-7956-488B-B5B6-CC3EB308C5F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10B4A859-260A-4261-A07B-8C9CD559A3D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5E15B032-F834-48C3-896E-B1824A85C92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F83D4C94-9F1F-4203-8004-DB5F20A8EE9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D7017512-FD54-4C6B-8536-14F29916DD4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EA19FA23-18BA-44F6-9AE0-646BCA2BE80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B7E9F99B-427D-4371-BA66-A6B3CE6F2FB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1F62C0D2-3B62-4336-98F7-A41C52CA02D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BB912DB3-D451-49C4-A6A3-60EA70B32D3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2D807656-3A0D-4649-B0CE-2038908F1AA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FD3DBDD3-AD90-47C3-AAA2-041BB6D0F7D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627253FD-490B-4C54-80B9-A5D52AD0707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497FB577-9EA7-435B-BF23-F40EF45615F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654E1297-AC44-46B8-B8D1-0D7964DB180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A87E3682-7211-4DB9-B42B-0D55E84BBE9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3685A8AE-52C3-4E6F-9842-347045009AB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3D854249-B3B7-4367-8DC1-740C7E49CA5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B1E16478-ECDD-4D64-BA5B-8BA3F3AB1BB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570C9FD9-EACB-4555-8864-9B44369F960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5082EEF0-FDC5-452A-A483-5E20F8D1119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6FA71E67-41DA-4E35-83DA-A8039CEDD94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3FE0127A-52EF-4826-80C0-6412096354D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C94C54DB-718A-441F-AADF-58D2BC13259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6A0BC1B2-F5B3-4F90-846A-1DC466218CF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8DDD8E0B-8110-4829-874F-10BDD71CA38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6390988E-8832-4099-B8D6-25A955FCA0A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2B0BAC02-EAC5-4798-AC23-A57B3E6AE63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BE21D2E5-A6A5-4E42-AEF2-239368FABD6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D33D9485-0B19-4027-AB62-89139E4A5A8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76C3CD27-C9CF-47FB-AD62-E3288EC85E4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CC928550-2E17-4407-BD66-9A83722581A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34E9A184-CABD-4475-ABF4-D6A4CF246B7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9EE5BD30-5E93-4BC9-9179-5B9F5D4FB77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2844FD9C-A44B-42B6-AA22-E85ED185681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B24A389A-D5E6-4E5C-8803-EE63EFFB0B4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19B467BB-FB5E-407E-B758-D3B86EE138D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EE5243F4-5DC8-4D65-8CCF-68195063BB2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7E24FB8F-9A39-43BD-A48E-8775548A5EF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F3B9B8BD-8817-4DA1-968C-DED2DF7C202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CC33091A-71BF-4FC9-B3C3-79C79EF8188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10C4CA5E-8540-45CC-9D44-2E56B40F3A98}"/>
            </a:ext>
          </a:extLst>
        </xdr:cNvPr>
        <xdr:cNvSpPr txBox="1">
          <a:spLocks noChangeArrowheads="1"/>
        </xdr:cNvSpPr>
      </xdr:nvSpPr>
      <xdr:spPr bwMode="auto">
        <a:xfrm>
          <a:off x="77114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3" name="Text Box 1">
          <a:extLst>
            <a:ext uri="{FF2B5EF4-FFF2-40B4-BE49-F238E27FC236}">
              <a16:creationId xmlns:a16="http://schemas.microsoft.com/office/drawing/2014/main" id="{E3476A59-F33C-4B82-9BD8-C7068336A0F9}"/>
            </a:ext>
          </a:extLst>
        </xdr:cNvPr>
        <xdr:cNvSpPr txBox="1">
          <a:spLocks noChangeArrowheads="1"/>
        </xdr:cNvSpPr>
      </xdr:nvSpPr>
      <xdr:spPr bwMode="auto">
        <a:xfrm>
          <a:off x="77114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4" name="Text Box 1">
          <a:extLst>
            <a:ext uri="{FF2B5EF4-FFF2-40B4-BE49-F238E27FC236}">
              <a16:creationId xmlns:a16="http://schemas.microsoft.com/office/drawing/2014/main" id="{9C5F6C57-7CF9-4BE3-A9B8-069C0BAAAC92}"/>
            </a:ext>
          </a:extLst>
        </xdr:cNvPr>
        <xdr:cNvSpPr txBox="1">
          <a:spLocks noChangeArrowheads="1"/>
        </xdr:cNvSpPr>
      </xdr:nvSpPr>
      <xdr:spPr bwMode="auto">
        <a:xfrm>
          <a:off x="77114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2" name="Text Box 3">
          <a:extLst>
            <a:ext uri="{FF2B5EF4-FFF2-40B4-BE49-F238E27FC236}">
              <a16:creationId xmlns:a16="http://schemas.microsoft.com/office/drawing/2014/main" id="{74EA86E4-7E49-4586-A7C3-CE75426FEBCE}"/>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 name="Text Box 3">
          <a:extLst>
            <a:ext uri="{FF2B5EF4-FFF2-40B4-BE49-F238E27FC236}">
              <a16:creationId xmlns:a16="http://schemas.microsoft.com/office/drawing/2014/main" id="{8DFFED66-68B3-4094-8DC5-2D1BC046D68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 name="Text Box 8">
          <a:extLst>
            <a:ext uri="{FF2B5EF4-FFF2-40B4-BE49-F238E27FC236}">
              <a16:creationId xmlns:a16="http://schemas.microsoft.com/office/drawing/2014/main" id="{BC93B1F8-313A-443C-8999-1F0C36F03C5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5" name="Text Box 13">
          <a:extLst>
            <a:ext uri="{FF2B5EF4-FFF2-40B4-BE49-F238E27FC236}">
              <a16:creationId xmlns:a16="http://schemas.microsoft.com/office/drawing/2014/main" id="{D8FAB75A-34CF-4EE8-89B0-1E7E4C58C38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6" name="Text Box 18">
          <a:extLst>
            <a:ext uri="{FF2B5EF4-FFF2-40B4-BE49-F238E27FC236}">
              <a16:creationId xmlns:a16="http://schemas.microsoft.com/office/drawing/2014/main" id="{9DD85138-42D2-4EFF-B30A-39A2779DACC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7" name="Text Box 3">
          <a:extLst>
            <a:ext uri="{FF2B5EF4-FFF2-40B4-BE49-F238E27FC236}">
              <a16:creationId xmlns:a16="http://schemas.microsoft.com/office/drawing/2014/main" id="{9EEE0F4D-892D-4F31-AC2C-114DA60A6B6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8" name="Text Box 8">
          <a:extLst>
            <a:ext uri="{FF2B5EF4-FFF2-40B4-BE49-F238E27FC236}">
              <a16:creationId xmlns:a16="http://schemas.microsoft.com/office/drawing/2014/main" id="{FD78B360-5216-455C-8822-F4BE3DFF0F6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9" name="Text Box 13">
          <a:extLst>
            <a:ext uri="{FF2B5EF4-FFF2-40B4-BE49-F238E27FC236}">
              <a16:creationId xmlns:a16="http://schemas.microsoft.com/office/drawing/2014/main" id="{0857319D-E605-4B4E-B5CC-7CA0BE7E358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0" name="Text Box 18">
          <a:extLst>
            <a:ext uri="{FF2B5EF4-FFF2-40B4-BE49-F238E27FC236}">
              <a16:creationId xmlns:a16="http://schemas.microsoft.com/office/drawing/2014/main" id="{35BFB28F-4BD7-4E39-8095-53090BE5F49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1" name="Text Box 3">
          <a:extLst>
            <a:ext uri="{FF2B5EF4-FFF2-40B4-BE49-F238E27FC236}">
              <a16:creationId xmlns:a16="http://schemas.microsoft.com/office/drawing/2014/main" id="{45DAB209-01D5-4F11-925B-CBADFFE4283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2" name="Text Box 8">
          <a:extLst>
            <a:ext uri="{FF2B5EF4-FFF2-40B4-BE49-F238E27FC236}">
              <a16:creationId xmlns:a16="http://schemas.microsoft.com/office/drawing/2014/main" id="{2118DF90-7165-4442-B373-175B1FEBA59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3" name="Text Box 13">
          <a:extLst>
            <a:ext uri="{FF2B5EF4-FFF2-40B4-BE49-F238E27FC236}">
              <a16:creationId xmlns:a16="http://schemas.microsoft.com/office/drawing/2014/main" id="{CAB0CA47-DA8B-4873-90DE-2DEF8AF1B10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4" name="Text Box 18">
          <a:extLst>
            <a:ext uri="{FF2B5EF4-FFF2-40B4-BE49-F238E27FC236}">
              <a16:creationId xmlns:a16="http://schemas.microsoft.com/office/drawing/2014/main" id="{F9CE8DED-2C67-4F0E-92B9-5924E38441B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5" name="Text Box 3">
          <a:extLst>
            <a:ext uri="{FF2B5EF4-FFF2-40B4-BE49-F238E27FC236}">
              <a16:creationId xmlns:a16="http://schemas.microsoft.com/office/drawing/2014/main" id="{E45829ED-5C73-48E2-AECE-DB032F20BA7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6" name="Text Box 8">
          <a:extLst>
            <a:ext uri="{FF2B5EF4-FFF2-40B4-BE49-F238E27FC236}">
              <a16:creationId xmlns:a16="http://schemas.microsoft.com/office/drawing/2014/main" id="{8355367D-4CAB-4E61-B2D6-028F67F8B61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7" name="Text Box 13">
          <a:extLst>
            <a:ext uri="{FF2B5EF4-FFF2-40B4-BE49-F238E27FC236}">
              <a16:creationId xmlns:a16="http://schemas.microsoft.com/office/drawing/2014/main" id="{658EBC2C-D2AA-4FFF-9061-F1B221C5B35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38" name="Text Box 18">
          <a:extLst>
            <a:ext uri="{FF2B5EF4-FFF2-40B4-BE49-F238E27FC236}">
              <a16:creationId xmlns:a16="http://schemas.microsoft.com/office/drawing/2014/main" id="{DFE65A34-1C33-4E18-98A3-BC36FF6FD11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777761E8-B2F6-440B-9751-662943B26397}"/>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BF3C7635-F1FE-4FE5-BB69-CD6A35A5F344}"/>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681593FA-B8CB-478F-8644-153986DD46ED}"/>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C2E974CE-D1E6-426A-9E2D-45210C069348}"/>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6FDE2AD6-B1E7-4D8A-8CF6-39C71B55EB08}"/>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468127EF-2555-4AFD-A614-50084BF6FA2D}"/>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160EBDE9-0F48-4A31-9F00-172B23AB489A}"/>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11BB4CF3-237A-4956-9341-6246F091118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EAC0C4C0-A061-4FDA-9D05-A1767D3C245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57D2453A-F1C5-4170-9825-47EE5860E45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B0BA5021-9DB5-4FC7-BB58-42A54BE1489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EF4716EA-68D9-4E73-AFDB-F5FF11A1AF1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2171D30C-34D3-409E-956C-726A987EA45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0B6F7D1B-6088-45B8-AC4A-10FBB52F82D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4F2ED0D2-8916-4474-B647-DE0651B861E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8A10CBB6-7740-4753-BD05-5AF730B33BF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55E3489B-8143-4FF6-B65F-8E90386F191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24DE1622-0D84-4D20-BB66-1FAA4AF0560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BECB384B-CAF1-49DF-A5DE-B0FB9CA86500}"/>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80F2B086-61CA-4EBF-9AF2-71FD51219FF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18F0C997-35E5-478F-8060-C050497BB61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797A7070-FE0F-438F-A059-E9F69E13CDA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F5B7A364-5EA4-4486-BDD4-CA7AE7EFD18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1328C969-D2FF-47C1-A8C6-8C9BEA15D1E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E2FB36AF-D8BF-4003-9D36-BFE73E55AE8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6A0B0026-8946-4EB5-BA91-B77285062A6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A95D28E0-347B-4260-A957-9493A2C8550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E2A4FE23-F18E-4D01-9147-87C59ADDFD9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F9C23883-409E-42D5-AF7F-14A2B83A111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9732BC75-8454-4B5D-B285-16488C31B68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231032B7-8D17-4EFD-A257-45AF10B0480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C2B07735-F11D-46AD-B26F-4A89AF40432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49FA2EA0-59FE-4EF6-AA0A-A9873F161D6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4FE390AE-6A2D-4F14-A672-0C2FA8C16223}"/>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F8BA60EA-A43F-471A-8913-1E44A86965F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337DD041-48BD-4916-9472-040FFE9A7A4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9D71823F-2C31-43DB-906F-A74A5092FAC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91E1DC5B-889C-4292-A0D3-E36112C1F808}"/>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71F9FAF2-1B96-41E7-8364-D3AFFCACA0BC}"/>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3504BE78-9690-4304-81B1-FE677AECE10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852EFC3C-2240-443E-93F2-A9ACF3EF374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23D595D1-A226-4105-BC4D-CCE0660C837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CF44AEEE-497A-48BE-B5AA-40B9791C51F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05A76349-1A01-4F3E-8DF8-7C94D976CF5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E3A52EA2-3F9E-40FF-8367-B3C2EDBC5FC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6DE07B94-BD74-401E-9F61-2A539E4EAF1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8C86A631-8202-4156-8597-B903CAE1F43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5BC024BF-8B28-4B7B-8369-E9BA5B913A2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4DB63A30-9907-417C-9E74-42CAFA60CDA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E7ABB8A2-713E-4F18-8B15-B17F7C2E4B9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C2FB6005-4755-4465-90EA-784E2B55C7AF}"/>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88B31B5A-6238-4B11-AD31-245118E3BB3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6F5E2469-0E50-4335-9696-EC782F9A7A1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D88B3B8F-F8F8-4989-8555-C1A24F52C94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30F4E654-BA1D-4EBA-BBD0-BE228E0CDC5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0E0317A1-C521-45BD-B739-F42ECAA4A51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7B13240C-A5C2-4496-9543-5C7E378AD64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B1213C52-3EC8-417D-B3E9-558662BB0F3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A6B10CAF-EF86-40BA-A0B1-5AB5D6939EF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031C9265-7DCF-4C4D-92D6-7A67C182552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2C14ACAE-4FDB-4DAF-92A4-867B5F3E175F}"/>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28105DAB-4D74-4F11-8DA6-E834348DC81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53D517EB-D20F-4189-B0B6-A9ECB53A1F3A}"/>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251BF56F-37CA-4D59-9363-30269D71AC61}"/>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11E0383E-2353-4C1C-8F60-70582195B6E4}"/>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8E13D399-0E62-4D37-9478-059369B199A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E8CAA427-4592-44E9-BA12-16904E21F99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E77D2746-4687-42B0-890D-BC2F978A03A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FE39ED8C-43A3-407C-A0F3-4D9208C5600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A6F9A3BE-BB4E-4C54-8F39-1A65C7DBEAE2}"/>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3DAAAE39-1E8B-4A2C-AB14-30327CD1F30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EDEC7FAE-822D-45E4-B33B-9631E3C5F79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50BD0025-6195-4B41-BC97-71C019039EE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26DAC107-710E-4FBA-B915-07BF82FAB73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112E5E67-531C-4956-A491-C98080BE504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C0DFDF14-A7DD-46ED-A26A-B45940E848FE}"/>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E2C3BF6D-825A-414E-85F7-06AF44A9E28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28355938-206D-4DC4-A996-45FBC9FBB030}"/>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2C4086D5-2720-416E-AFF2-C648CDF59BE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8A958C0E-7620-40F3-8990-033F64A4972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22FDEECE-2E78-424B-9A07-4198A1557A2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4083E436-B073-4BE3-A3AD-606790FEFFC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5281711A-64DE-4E7C-B04A-D1F6D9A1616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A137979A-AD8E-47C4-BB87-17D0DDF387FA}"/>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28723E8C-780F-4610-A7FF-93C88AB6E52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ADD269A8-E57C-445E-9E2C-B613D37EDD7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3A802F4D-B83B-4D9A-9DAD-EF338042B4F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CA45468C-EAFA-42DA-9442-45DA77D3EBB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1A9B0BC6-9755-4D7A-80BF-658AA24EA63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F9359497-8258-4BD5-8AC1-6DE4FE563358}"/>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287A2661-F838-4C18-8BF8-B408F3F198C1}"/>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63215EE2-FC86-4921-AF94-9DCC5596443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4746F898-EB91-4D58-A08F-83998FE36FDB}"/>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B9FFF8AA-C60E-4814-92E0-6AB26257F90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0B12183D-A4E3-420D-BB79-BC149CF2079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A5FED56A-4D6D-4244-B1F1-1F5FCCDECEC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54A44B63-74B2-47A3-957B-61B984286F7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479DA945-9A13-4E1C-AC01-5F6888BB46B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56BAEAA9-9552-47CF-A6E8-1138E695D0D3}"/>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6133B6B5-7BAA-4150-BD3B-A98D669BF79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4EEC39C9-EF55-4FED-875E-2548E8C618B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40FF1241-E33D-4780-8912-A6F422D7352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2AFCFBA5-B223-414E-A6FB-11D2FDE42AC5}"/>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BA10DB14-941B-4EE7-8E29-E7E14147B0A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247CBBC4-D7A1-456E-87CA-18526CD7EC6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2A986990-A108-4D1F-A562-27D6787CF37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510C0F04-545A-4696-9DEE-668E581C704C}"/>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AB92CD44-6ED6-49B1-AAF7-F5CFC6A9BCF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566F3DCC-EE09-48AA-9493-892A8320344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A7324CF7-C4A4-455F-B4D0-8AB3AE42C717}"/>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8798DFA0-E9BC-468F-BCB7-4D4286D5AB5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F3067256-7668-454A-A57F-7C5723AF08E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131244EB-1E74-41F1-B2A7-F984733C1AF3}"/>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04A0FFE5-7A7E-4488-B921-EF8060A57DE8}"/>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DC87C1F5-3CBE-4D33-8593-A5BA8FF70F5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FA58CD0B-7963-4EFA-ACDE-ADF0B1FC5D5B}"/>
            </a:ext>
          </a:extLst>
        </xdr:cNvPr>
        <xdr:cNvSpPr txBox="1">
          <a:spLocks noChangeArrowheads="1"/>
        </xdr:cNvSpPr>
      </xdr:nvSpPr>
      <xdr:spPr bwMode="auto">
        <a:xfrm>
          <a:off x="8823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38C29DE5-8673-414A-84D6-2C8554D5B370}"/>
            </a:ext>
          </a:extLst>
        </xdr:cNvPr>
        <xdr:cNvSpPr txBox="1">
          <a:spLocks noChangeArrowheads="1"/>
        </xdr:cNvSpPr>
      </xdr:nvSpPr>
      <xdr:spPr bwMode="auto">
        <a:xfrm>
          <a:off x="47320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05BB6803-6F48-43CF-AF30-9054F6EF1F46}"/>
            </a:ext>
          </a:extLst>
        </xdr:cNvPr>
        <xdr:cNvSpPr txBox="1">
          <a:spLocks noChangeArrowheads="1"/>
        </xdr:cNvSpPr>
      </xdr:nvSpPr>
      <xdr:spPr bwMode="auto">
        <a:xfrm>
          <a:off x="57302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B2ADE1BE-6BFE-4F32-A789-2FB43C813823}"/>
            </a:ext>
          </a:extLst>
        </xdr:cNvPr>
        <xdr:cNvSpPr txBox="1">
          <a:spLocks noChangeArrowheads="1"/>
        </xdr:cNvSpPr>
      </xdr:nvSpPr>
      <xdr:spPr bwMode="auto">
        <a:xfrm>
          <a:off x="651510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9F6D2C3B-47DA-443E-906F-E77AF2269A06}"/>
            </a:ext>
          </a:extLst>
        </xdr:cNvPr>
        <xdr:cNvSpPr txBox="1">
          <a:spLocks noChangeArrowheads="1"/>
        </xdr:cNvSpPr>
      </xdr:nvSpPr>
      <xdr:spPr bwMode="auto">
        <a:xfrm>
          <a:off x="806196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7D8BBD39-396F-4F93-8A58-554BEEFA8B15}"/>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5E7CA424-9F8D-4CF7-AA48-3E03F9D6B6F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11198323-8ED9-4948-98CF-5D078BDAAF3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25AED147-916C-4F8A-AC89-3FDCE7A0CCBA}"/>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EDF1C728-C46B-4537-9CCF-876C1325DD7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D3BFD9EA-1CB6-4F83-969F-265FD781BF6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DF1E3CDD-44CC-497B-93A2-06E93262234A}"/>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2F48B647-D0DA-4592-B66E-F722F178E78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FC6F54A3-ECBE-4DFC-87A2-65420AA0B414}"/>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12081670-8312-4AF1-814D-80924E39E0A9}"/>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F5176435-2949-4D16-9F33-0E1DEEAB4B5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155610B4-093B-46CD-B008-3A9FC6F1656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FD618343-FFA6-4AF6-9E64-534B90DAF4F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A3115606-4413-43C9-891E-0234F002920D}"/>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2347BB8B-DC5B-408D-9778-1EC22D47C78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193C7EEB-D2CC-47DB-80BD-B37F7DD96D4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64F07F9D-DEC6-4CC6-8BD7-14B7D39B1A5B}"/>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C26819A3-AFD2-4BB5-84DA-3F740E260864}"/>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0AB8276C-C1C2-4B2A-B9E7-0592CDD5214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8CA4C0FD-66D5-4053-BD10-1215C21E755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73F57B1D-EC57-4370-86E1-2FEC420284D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4E4F8E80-C752-4C3F-B29B-FAA498FD29A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5EC3D80D-C8B0-4A7A-A3B7-AEDC12FA9BD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D776E80B-9AB6-41CA-B3A2-6D558E94516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D54C23F7-8F48-4326-9D5B-CFF952EC3684}"/>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275BA98C-F1A1-4D5D-AF91-E2CDA12B6A06}"/>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07A52AA9-2F0A-4A5E-8DA2-85B5C6E0EB57}"/>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CBB3CE8D-5AE8-400D-A702-5AE83F575F0A}"/>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1741CC0A-B6D2-483A-9105-13DD0953EDE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0907A057-0C33-408C-A4C9-EB6EE1DB689E}"/>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CE2B4145-3AB2-431F-9066-B0BEF50385A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764B33A5-C16B-48E1-9941-665D08A8841F}"/>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6DBB1124-6796-4092-8726-B232BC24423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F8F4BE9F-13E2-472D-B29B-700B0A65AA86}"/>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692F14CD-C2DB-42C6-A134-595EB206C7E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2CC8B2F7-AB4A-447E-9F41-3599711C5A1D}"/>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35709F00-D349-4258-97C6-0F2996ADDB3E}"/>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460D8A4E-DDC3-424A-97A7-B51E6CE5A828}"/>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429312EB-D670-41F8-A3D0-AD53B78DE8C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39CF096B-5725-453D-8C5E-2B4584E560B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62800748-0A07-47CA-9522-7406BC21E06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3D40A79A-A52D-440B-A0CD-CC0E9C45AC89}"/>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F111A88D-3B3D-4F4F-B96F-937F75D166A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F5A5B1D2-6DBB-48D8-A14D-AADFDFA49E86}"/>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DF5A542B-F31E-4C85-967D-9DB0ADF4BFFB}"/>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2BCB8D5B-82FC-46AA-9BB6-1182000845D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111E5F69-3B98-41D0-ACF4-A091393A664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B9FEA11B-243F-4E11-8269-1B61C1FCFE7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39B62191-E384-4607-93DD-50443A08D5DF}"/>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8DB45009-FF00-4919-8187-3E23AEB2E766}"/>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6CB79CFD-0D6C-4D09-BC30-C47DAEED6C15}"/>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13089FFE-4E33-4223-BDB8-5D6622E6A1D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328C3070-B33A-4E0B-95D9-ACE26E9B828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329B42C2-8A0C-45CC-9EDE-7A69A0F73C42}"/>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7E476327-E607-4666-999C-4C6B7E237B9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1C55DFA6-86AF-44CD-936C-521433DE6287}"/>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8F2816C3-3501-4FF2-A809-1FE6FC253235}"/>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CF3A1C19-151C-4FF4-8DDD-D62E4FE97C6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1DCA3A39-BD9A-4A16-819B-677ECED61A3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B5691D10-274B-4BF5-A9CA-04EE1C7E9D9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D1A88235-E527-468E-8DDA-E6D9722AB41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4C57F3F3-9738-4190-B54A-7957ED9E2FA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53B7622B-F8E6-4F71-A0B6-B4483F4EC6DB}"/>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208EC4EC-BFBF-4E3F-88B6-81D1E1F70659}"/>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74439FF7-7137-4730-9790-A46E74F52457}"/>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ED477B3A-9817-461F-B284-4850DC194C0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A6C93527-E104-4CEE-8382-66144213544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C5BFF44D-FA8A-4BC9-A06A-24CE07C6D5F7}"/>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8D1EEDD3-DB38-4EDF-96E6-ED244C76AD3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35E51B8F-3194-4E3D-A8B9-D344250D9852}"/>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1400E4A2-2A15-4D49-AF3A-34A6526B423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92C5B6ED-B136-42D6-BBBF-D8B2B445B54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374FC410-676A-49B5-A38F-EE0ADDFAE5E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F686F931-14FE-4E2E-BD9B-D71E3116672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0450FA03-264B-490D-A3B6-EE82418A21B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CD638FE2-4247-49CB-BE26-3785970438D0}"/>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940575B9-5AC4-40C8-A868-29A84BEAEDE9}"/>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D14CFF38-2420-48CD-9DFF-9A4AA9121480}"/>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E19F6B50-40E0-442E-A89C-6313D1D6FB8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F4B569F6-EBFA-4D13-B475-43D57034A90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4DF6614E-948B-4A3C-87CC-CAA50B73B67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0037E9C9-E678-400A-B5E6-2E02D019530D}"/>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B4A566D9-7C44-4A26-B24F-BB4D88DF3892}"/>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2EC74975-D21F-416F-89F5-62D128085053}"/>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37686ECF-566F-490A-9908-E0F1A6479CC3}"/>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064634C0-C33C-47CF-B509-F0DD377628AE}"/>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A97B5DBB-E975-4563-8709-DE64CD549431}"/>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B67122E9-A266-46C6-923F-475F2BD378CC}"/>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029FA037-9A66-4705-B956-37A9A26223AE}"/>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2207D58A-3A84-480E-ACB7-CE1305D2E54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C23ACD3F-01F7-40C5-8174-E7E478590B12}"/>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86BFE618-A972-4956-8418-3221F1F87316}"/>
            </a:ext>
          </a:extLst>
        </xdr:cNvPr>
        <xdr:cNvSpPr txBox="1">
          <a:spLocks noChangeArrowheads="1"/>
        </xdr:cNvSpPr>
      </xdr:nvSpPr>
      <xdr:spPr bwMode="auto">
        <a:xfrm>
          <a:off x="47320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D8FBBF83-6472-4EA8-AFEC-F484024E124F}"/>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E235567A-68B0-4FDF-AE46-7BEEE5FFC05C}"/>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8E1D6D56-0F2D-4AAB-896F-B93F78DBE76A}"/>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4396B3BA-CA46-4629-A4B4-07C76519250C}"/>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328F4CA6-6608-4598-B2AB-7443CC25062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BFBBCCEA-F57C-446C-9607-F4DD77E2279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0AB097D7-2CFD-4DF3-BFCD-536F8FE05CCD}"/>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AA190081-E3E8-4FED-A47F-124C33C58E54}"/>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D6F55CDC-7CDA-40BA-B823-2B963E258775}"/>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57B67E76-0E25-4F12-85AA-9E99764CAE40}"/>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22221FD2-8891-4049-936E-60F494AE6608}"/>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8AFE39D1-CE0B-4613-AAC0-92E936F71829}"/>
            </a:ext>
          </a:extLst>
        </xdr:cNvPr>
        <xdr:cNvSpPr txBox="1">
          <a:spLocks noChangeArrowheads="1"/>
        </xdr:cNvSpPr>
      </xdr:nvSpPr>
      <xdr:spPr bwMode="auto">
        <a:xfrm>
          <a:off x="8823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09971A1F-B6CD-4643-96ED-68534EC151BD}"/>
            </a:ext>
          </a:extLst>
        </xdr:cNvPr>
        <xdr:cNvSpPr txBox="1">
          <a:spLocks noChangeArrowheads="1"/>
        </xdr:cNvSpPr>
      </xdr:nvSpPr>
      <xdr:spPr bwMode="auto">
        <a:xfrm>
          <a:off x="57302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9B849449-D119-41AC-BAC2-C8E6C93B43F1}"/>
            </a:ext>
          </a:extLst>
        </xdr:cNvPr>
        <xdr:cNvSpPr txBox="1">
          <a:spLocks noChangeArrowheads="1"/>
        </xdr:cNvSpPr>
      </xdr:nvSpPr>
      <xdr:spPr bwMode="auto">
        <a:xfrm>
          <a:off x="651510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4984FF4A-2206-4747-AD0A-1A00AB0C49D1}"/>
            </a:ext>
          </a:extLst>
        </xdr:cNvPr>
        <xdr:cNvSpPr txBox="1">
          <a:spLocks noChangeArrowheads="1"/>
        </xdr:cNvSpPr>
      </xdr:nvSpPr>
      <xdr:spPr bwMode="auto">
        <a:xfrm>
          <a:off x="806196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108FBF24-ED86-40B0-B7A6-4BEC2690E00B}"/>
            </a:ext>
          </a:extLst>
        </xdr:cNvPr>
        <xdr:cNvSpPr txBox="1">
          <a:spLocks noChangeArrowheads="1"/>
        </xdr:cNvSpPr>
      </xdr:nvSpPr>
      <xdr:spPr bwMode="auto">
        <a:xfrm>
          <a:off x="882396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01D0D238-7D2B-4C39-9C7D-4110D7C50966}"/>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BFD0F487-494A-4433-9F59-FB122C715450}"/>
            </a:ext>
          </a:extLst>
        </xdr:cNvPr>
        <xdr:cNvSpPr txBox="1">
          <a:spLocks noChangeArrowheads="1"/>
        </xdr:cNvSpPr>
      </xdr:nvSpPr>
      <xdr:spPr bwMode="auto">
        <a:xfrm>
          <a:off x="882396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753A1CC5-7B5B-43FA-A76F-563E4A766263}"/>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44E1D8F6-8AA3-4BFD-B491-D1D0BAFA3E2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64116A3C-0E64-401F-90B2-86B57C3AA85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CA484674-E430-4346-ABD0-F500933875E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217AFDE5-E503-45E0-88D0-8F0C82ED38E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7F82C658-58A6-465A-A281-EE415444DD8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1591D77E-B8A6-408B-95BB-5F0ECD793E2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858228FF-91DA-4D54-8344-C9CD3315C8E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AE2D7DFA-0188-4059-9492-256DFC36E5B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2A5CC56C-1B1D-465B-8332-FD78A0C417C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30A89F0B-E985-4DB6-81AD-CC8672EC8C2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E230F497-004A-4520-8FC1-415C58A686E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5F779C7C-D462-4DC9-923C-697DD7657CB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6B5AEFE6-C416-4F8B-8A1D-E61610ECC71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FFDD1604-AB5E-4B99-B01B-6B688089BBE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65CAD53A-1921-408E-900D-04E4379AFA4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9768CB22-E959-4603-AEB0-5624B7C4080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D77428EB-3114-479F-A6C7-27FBD2D5E953}"/>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AB5F9671-5B98-45F7-A5EB-F0C4D2B1AA92}"/>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C6E5E570-64AE-41E8-A071-ECE8DB374671}"/>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E46AC017-A942-43EB-9B4D-3D48EB563B90}"/>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4FAA49F6-0F7B-4ED6-85A9-DE66A6EB37CC}"/>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07EE3DFC-561E-445D-9D2E-557B9F8ED32A}"/>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39EF2394-E96F-4CC1-94FF-A84DAEC8822F}"/>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67D64AC3-0A4B-4FCD-B1A9-B015A776C46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E5DCCCD3-FCAF-4F50-8AC8-5E86A983A41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4E846F58-7E4D-4FC8-9402-BFFDC8288FA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D1BFA085-A00E-4A20-A67A-F68CC636EE2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BE5E0DB5-AEB2-4D9A-8247-1B552800EEB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F80CA977-5BB4-48E0-BC50-DD6D545D883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3D120542-1B0B-4DCE-9780-04D404E9388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7ABD24F1-CD8A-4CE5-B62C-769AAFE0733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18B2E139-E699-4DC2-8B0E-D118D276DE8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377E7C47-2E14-4023-A9CD-2F574342A8B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6A4ADDE7-9E97-43E7-B778-9E3112281E0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166D0726-CCF9-41F5-882D-1BB1A8FDE8E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17A7073C-6295-4407-B6FC-400DCDCAB37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4761D6EB-5702-476A-83EA-D908800B03D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CA97B583-1B7E-41E6-B30F-6128D549747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6CA29EB8-4D00-436E-90DA-9E2A6C102A2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2A22F491-380B-4DC3-AA58-5B4C1CBEDF5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F1DB7611-4823-4ECE-9ECF-F3B2A067907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EFB00759-4CE1-41AD-A064-A8A20D51BCC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5E260CE9-5CF1-4A36-9F5F-B4412052FB2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171073E2-700B-4C6E-8544-902494285C7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39DC62EC-68DE-4E46-BD54-1F98D8FE609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CA171789-DE02-40E2-9B3B-1CEBA95E869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09611B1A-F1EC-498E-BB81-6A24B69C0C2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90951C85-7988-4AB8-BDEF-69C04F5DD2B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B760D51A-C6FB-4C8D-B7C2-66DDD3C2DF3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190A829A-F317-409F-A953-76EEA275434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5B6683A4-72E0-478B-A0F0-D65C47646B2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34325E9E-78F3-4B05-9C59-AAED2FC6C0F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DEC94A4A-453E-48C5-B3DE-1225D799B80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E63E9BA0-002F-44C2-83C9-C0AE3B11118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10413D09-43FF-4911-BC5E-EDB83B461DA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56C0CC53-9BEA-454A-98A3-995F3C67555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74DB1184-7EC2-4718-B339-A80FA680D64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B26FA9F3-45FD-4182-BAFC-67EFA357F18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CD1D6A92-7BFD-46FD-83E8-099B5F13246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215464A2-5E88-4497-B6D9-2A83469BA75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6EDCA45F-46BB-44A7-8394-1C657746F15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FEB888D5-648E-472D-BDBE-2B689634981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09347EBA-DDDD-4E28-B042-ABEEFBA3C77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3959BA47-3A6A-4239-B55B-C77C20143E9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D52671D8-34BA-4AB6-9896-D3708C566D2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A6459093-F0D4-4F65-9628-0AD6372B3B6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69C446FC-E7C6-4322-8653-C29CD75D131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0C222FBC-85CA-4E80-A546-5FC53E735A9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18595535-BE5C-475D-BF4B-F1195BD508A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DB0481EC-26D9-4484-A0C5-8E0217B00CF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11A65C09-E504-441D-A46A-2883A7CEDEC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BD275EB6-54F8-4A74-97B9-1A08ED317D7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8764704D-D974-4C00-9B19-11713B39625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7857CF33-DDF0-40BF-9B29-6F78E3AF0CD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B6265B43-E72D-4834-9991-FB78950D2B7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F0A0713C-72A2-4CCF-8BE4-6B73A8CC51E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97763D07-3067-4210-ADA8-3CACB3991D0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D61C207D-FAA6-4EC4-811F-F5CA3564D5D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B0BEE874-6C92-466A-9B99-75D45DCE5ECE}"/>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69CFC069-43B6-4522-90CC-B2676D112A6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714DCDDA-0DFD-4012-9520-1B9F4904A96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BB5757B9-6D1C-4321-94B9-67FFCFD09DA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BB2E4804-8417-4298-AB81-D3F349408D7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5D40785A-CF81-43FC-961D-F4C2A0CA072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A46ACE90-7AD5-4A99-8929-28E826C35E3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FA58D570-48CC-477E-A72D-FE804A0EF9D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2777B0C4-2FE7-4C93-A810-E2CB41D7CD7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C2D382B7-B05E-42DD-9B7A-09D8F63953B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69B222DA-CCC3-4115-B9F9-38FA415209B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C7BC9431-0776-404B-B553-28F954BB405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15602927-66EA-410D-B52E-F471CB6D422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77C259F1-A3B0-41D3-AD7E-202BD6B1259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1EDC01AC-0798-4461-AE64-4A5A24693A2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57FD27CE-B34A-4256-8815-DD8AED17304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D7EFDF73-3A57-447A-AB42-B9EE9071913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F2A9192C-6B84-4333-AA76-6ECED728C90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0E74CA8C-547F-4937-A405-21DEFD35763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6602D428-D63B-4EB6-A9AD-EC65AB9DEFC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D7E4C510-187F-4329-8457-E77FA75DABC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5D611934-9B23-4F40-9465-893620DFE80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4DE9155C-0752-49A2-B09B-4459152AD66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9B30282A-4231-490E-88F2-06048861A34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69C9570A-4FE4-4AE2-89A0-7D42351EAFB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B8828877-8CA1-4963-9749-FA8974D4942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67A527FC-E4BE-40A7-8CBA-8FF81CCDD1B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F4034344-D4D1-41DF-AFEC-DEDE3C74030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F8BC608B-3A13-432E-8A37-53620AA0DA2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57774BAB-BE87-48B0-B764-9238965172A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A0895962-8013-4139-9AE7-5E8F0F4EBAC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F7D3CC82-D829-418E-9E72-F16063D53AE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C74D5634-C104-4011-BDA2-52E03E9C1FB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E9DFD35A-113C-49F3-9B46-500D635E5B7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B22F5BCF-8028-4C41-B37C-314877D1F14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20168DC0-B6A1-45AA-92D8-12133B80FA9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AB6F125B-ED0E-406A-A524-21610B24284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9666C103-9862-4355-9977-B3B62CEDF73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CA5C751C-1394-4BE4-B7F0-01F7F79D65B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55FEAB91-4724-424E-9EF9-522A36E17BE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F5C65B4A-6291-4D6A-B802-F55AAAB6D04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4A6C740D-961A-49A4-9BC8-E48A0AAD5FF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D2EEC0F9-4EEF-40D7-BC07-B838419261C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77E955FE-717C-464F-9F1E-8DE1001A6BD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619CE5F1-5415-41DB-A84E-69D6FFC3A8C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46803BA9-402A-401C-B01D-BD1C6306F49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5245111F-9306-4C92-8047-BB5CE6F126B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A6652ABF-FEAC-4D44-B685-4884165CE19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3CC1CAE3-BDD3-4AF7-99F7-B2A332CD862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B00EC296-246D-4D09-B164-0BDCB68F99A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85054114-CF80-4D3B-838C-CDF9CA0F93E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84791107-61FB-4C82-A6C6-F3F108D1D21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FAE0A7C3-09B0-4139-8850-FA5D3B31A95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D6D3A47E-B023-448A-9945-9A5CAC67C33F}"/>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7555040A-DC03-4F47-B7E5-0B8C276D7E67}"/>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2891FAAE-92A3-485B-B975-4880B4EF7D32}"/>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75DF8C84-0FB3-42FA-99EB-CA98FF5948FE}"/>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BF949291-1FFD-402B-91F8-1563AA04CB78}"/>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9F8DE777-186A-46E1-93C6-E4F77A34188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8ACDFC70-1A61-46D2-BF23-06EC452815B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011083DE-857C-48B6-85A2-2B9A7018D18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40DA1961-318A-41B5-9AD4-947DFFBA112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67D17424-0B7E-471F-9748-608CE429AAE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76B84F39-8CA3-4355-AE97-79F95DE5DBB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89E53847-FF47-48E3-B312-7F2F51FB333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DE661459-6A9A-42CC-9F97-8B0745B5964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B47A34A8-D88D-4F4F-ABD6-68B342F65D7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82BE67BC-A443-4E9D-883C-3AC5F5B567F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7108922E-704B-42DE-98DE-4D6BC2853EB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92CA7A23-1BA0-4689-95AC-9C56DD1BA18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F60D0F13-1512-4D6E-A483-AB40C63803D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5DCAB724-B224-42A5-8F65-ACD50223884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076D851B-4EB4-414A-940B-71E3BC4D619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0F1B8119-3B6F-453C-8AF9-56216AFFC43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9373E26B-EDE4-4F04-8077-F131D7E326D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FF1ACD47-F595-4585-AF14-214465FA2A2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EC16D768-BDAF-4D13-891E-60FFE0E1407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7D422D59-90FF-4D8D-A67C-E0F3FD02DD3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F77E7341-587D-4F79-9B57-D9DC308A023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34012DB5-8580-4FB4-BF6E-A4CBCBB3DEE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5AD599DD-0B8F-4A6E-AD3C-4582FF7B327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BEAAAB55-F464-41A5-AA73-B29391D7EC4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B97B8524-EA06-4512-B953-19E6CB59172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9C7B73B8-44DE-415A-83A2-0B2144C7522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AFCEFC8C-9769-4B6F-934D-D2408F56500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C91B9F94-5084-4FA8-8F38-976EEA1E19A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487E4D9B-A24E-4805-8AA9-52E7861917D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555FFBFA-66F6-46B0-BF0E-565C14C1A02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2F5F129D-148D-467E-B76D-65B8BB1B5A1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AF9FA403-8E36-4862-BF7F-F66F141B193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6A7E42F7-E03C-4E9C-8A62-2F29D2CAFC0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D0E2F8CD-76E7-4C83-8D12-557D3E48C8E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28EC5E0F-79D1-4036-9627-0A68D737877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F392A333-9579-4E76-8772-7DE856C6050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7498879B-38D8-49F4-BE60-E387D3568EE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DDEBABA8-D46E-4FCA-81B3-4EE08C60E51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3A183B3E-84A4-4320-9B5B-FD6A24234BC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28D3CD9F-A929-47EF-8FFC-83E8EC833A0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753559EB-3432-4A9B-BD7E-059A2E10423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1F3435DE-F64B-43E7-A509-8B25B735E8F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375998D7-03D7-4F42-B521-BAC3367A27E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A0D5E9F5-61CE-4B41-9994-A17F95F5C33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0A13B087-4435-4A87-89F9-096D2155684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377FE2C3-7445-40E5-A7E8-A5BE054F90C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80935D59-21E6-44BA-B4A7-258ABFB6679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FD3C9041-BC2B-4923-9B21-0CE427A79AB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9EABBE92-E439-4E55-A94E-568D4F69C0C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FA11D81A-AF00-434D-BAB2-1F53AAD726F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6E3D36BB-1226-4A67-81B0-90B653C1B88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BB543037-658F-4CC7-9ACA-9C73BC23C5E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323C4BB6-2559-4889-B41D-D9F36469588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AC9548FF-BD10-4045-8BC3-4FFB2DBDFFA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C0029E8C-CFB6-47AB-9968-DA55DC9D787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6D200B03-D2C1-4A10-B700-D45AA393F2F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400293C2-3801-4446-A9D3-ACD5A3CB9E0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FB6788FB-FC82-49AC-942C-D13256F53D3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FE849832-E677-4603-8F65-746C0C80833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8C1C8E2A-05AE-498C-8B30-EA9C52D63CF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2217BD95-09E9-4EE0-AC66-51074C338D2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AE72955D-B108-4F0A-944A-90BDE2647E3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645C7F71-C86A-4EE9-8FFC-32849B16123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B276E6E9-323E-4F44-AA97-9457B1170A4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867FF5A3-AB2B-4A82-B777-B6497DE7514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4D1CCD7C-CD04-4D41-BD72-A43752B600B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F0AD9E21-83F7-4656-847C-50A9173B47C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2A059BAB-7AD8-4F5E-B4F8-336A09B6403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E6A9A8D8-7B96-47B4-B2CF-5D33D5C4F2D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823F3E43-2F2D-4BEE-9EAE-B97741C82C8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750BD0A6-8394-401E-8776-5488592581F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E94C7422-7EE5-477C-B1C2-AF549DC5F0A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A79DD527-5FAA-4059-A577-64431E66EE3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6D19D738-E7EE-48F4-B4F1-BEA82AB119B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08C2FEEF-3B25-47C5-B23D-4BFDE47CBA0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25DDC7B3-E0E8-4399-B1FB-60C9C68AD13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409A2574-C851-4F21-AB9E-55DB28D9BCE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9A0A936E-8448-4334-9E18-299855D2924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175AF1E4-A147-49BF-ABEF-900200B87BC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2186A577-D5BD-4D14-AE74-12EC127F9DD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5DF272AC-D372-4927-8F68-96B685CFCF9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095295DC-B38F-488F-B0EB-B97A6041083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5E1CDF14-D4EB-4F37-82B1-86F9861A195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62DE169D-7FDD-401A-8B63-C8FE78412BC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6388EB4C-397D-4154-8022-B885EAFD3E3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2084A0A0-16D9-43BD-8D9D-2CCBCAF4F7E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C0AE7A6B-0C54-462F-8E3C-8D0931D5EDD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0E444BFB-058A-4266-A078-59AA1583152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5EF63A84-BED0-4F2E-A835-2B35B90A06A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9395C422-3D68-4335-B215-A39C7C707DF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1D3B822E-3EFC-4567-816E-C5A66CC4CC1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7E75FEEC-FA94-4B9A-96F9-CC8F9A48771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F4E7D2A4-C41D-45AF-BCB7-C3B66579843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9DFA017B-3133-48D5-9025-F8B3E7CC278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CEC5894C-F827-42CF-9454-61EE00DB477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63D8107E-74EF-4137-B00F-F35E989A683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8FC026B5-A01E-4875-A322-CEDAA3D6707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3CF0DCCD-2B97-49CA-A4DC-06A9F0AEBA4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6A250B7F-B067-493E-897B-F48BA0104AB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0BF8A84B-29DF-4526-8579-0A7019D2C0B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50F0F701-B27A-47DE-9382-03963E88AA8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7DCD85D7-35CE-4EC5-8A8C-9C82EA08D4E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B1E5E01C-0220-411C-8D69-7A88F487B1C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A2270485-37E2-417F-A479-B4D9C447FE5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FB19A12D-C692-4A07-BE36-E865AE46935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6F3F062F-268F-4072-8FF3-C947B15878A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223FA1B6-9D3F-4672-A5F7-0DD0339A532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FCE296AA-8455-4A63-9EC6-E5BC8368D9D5}"/>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C20125BC-4003-4C00-AD83-636B102D2D2C}"/>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8D09395C-FC5B-4142-8B5B-E7D80F41783C}"/>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323622AC-1121-4317-8B57-886BEF7FAE61}"/>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00089C97-F405-4874-80CE-DFE2792C7C3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E6D2E8F5-159E-458D-8D5C-B973C7C152B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8F675AC5-B7FC-4664-A492-6B015E56026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220C6123-6CD8-4679-A28D-F7A00D9C409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CE703C74-D17C-4EA1-917A-9E07A88ABA2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8405D1F8-12AD-4B83-A861-65701800595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4953251D-DDA0-4790-91A9-55FA437C631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F7FEE271-E2DE-4F97-91B1-89FF386F865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D3CB8A1A-74F9-4D1C-B617-243A7BEE7CC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FE7AD2D6-0780-4B0B-9431-7DF63858214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DEC51FDA-C2F4-4BD7-8E4F-E4CB924CD67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29528C57-9911-41FD-A958-8B2FE0199D0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FC127C13-71DF-4E86-AAD8-F8A79A29E40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8BF98120-AEEF-478A-8996-78569BFEB5F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B9BA199B-B1B9-46ED-8502-62AEC70991B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BBED5223-723A-4019-AE8B-E4B38EBDBAD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60553869-2631-4E47-8688-7A7FC34C6094}"/>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F9EE4163-86CD-4206-8C26-3825975B058E}"/>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647A57F3-346E-40A9-AD49-61EE555C51AF}"/>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E7C1609F-3353-4837-8FF1-27B8AC2CB42E}"/>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BF976DBC-F2E9-4BAA-9E5B-082186C44229}"/>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B0EE69D5-45EC-4259-A9CA-060318968331}"/>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02F7EA0F-6D46-4375-8AD3-1C78236EF4AE}"/>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5B70AACF-E832-43E1-8D2E-70FFB509D00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B9A8682F-FD82-45B6-BB00-BFB455919FD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5E0808E8-421C-4872-AB14-9F6EFF65918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20ADE12C-48D2-43C1-9DF3-BF83E075F35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12AD868F-F7E4-4C2C-80A1-4A7C2565C3E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D4E70589-89B3-4CE4-AFF6-3ABD6169C97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3BAB8293-F18B-425D-8C39-7D04F62678A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78458F64-9A92-45D5-9B02-B7C51C0EA77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B12D7A0D-9D9A-415A-A49C-39E21B05F4B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54AF6755-CC1E-4AF6-B8FE-4583ABB129F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D6FC8F13-6319-46FA-8EAE-357B55EB311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0A5EBC93-5B60-4B20-BF46-1678488D26E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DDC278DE-BE46-4343-9D2F-D3F0AEBC01B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793CA66B-E843-4FBC-9047-7467F278475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93481FA2-C025-41E0-B56B-9D84BC73673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069D4584-E48F-4C7F-A483-B94B900C72D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764D05BB-D6DA-45C2-B834-7E02B7AE262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D1BF9D67-B48F-4A91-9FB6-71F5F64EEE3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DD9269BC-F333-4242-8444-6C597712547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F47BFE4F-CB79-4BE6-80C0-E0FC66A4EC7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4CB3F439-FC5D-42C1-8C4B-EA837483CBD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195D1B79-EE40-479E-8F5B-86804388FDC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70344831-7A77-4B0B-B2CE-4EAC02B85EF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88635065-1315-4403-BC7E-EFC313CA6DF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70F35830-20EF-4B04-BFFD-893DEF45064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5805CF13-EEB8-4164-9097-9C857652CA2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A951A938-FCB5-4D05-B52B-8762C76C7B6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838395C5-3B66-44D3-8B8E-EAD769E1287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9F7016F5-F226-4F06-AC1E-5832771C04E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1364368F-6E4D-423E-A90E-D3613E01FB4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810071EA-2C6E-47B3-B350-FFC0D68BAC7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17482E9D-F2EF-45F2-90B0-DE4E1E36C3C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62CEC5E2-3843-4802-B326-C419165E69A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DE8B0175-026F-440D-B1F3-BE7EB926E1E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4B663338-F39B-4784-87D8-CB9E3BDA4DD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F64B7E28-F818-4249-88BA-1E78B87C37D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FC159CB0-6334-476C-9B6E-59CAA685D01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480D727F-07CA-4E61-B481-79AB36CE6F9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EE999FAA-1D30-464D-88B3-ADB708D6EF2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D0369A0F-3BBB-4E2A-8C1F-5B566AA3D4E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92D0D833-FDF4-4AA7-8584-3722D370F1E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D093B105-C758-481B-BDF4-20AD42D3E29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1421D944-27F2-4297-9B7A-EA54F4F8203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1898C35F-E72A-473E-86E7-57CF756A07D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D373FFBA-7C77-4C17-A034-2E1EE0560AB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83A23DF9-B7FD-4088-9D0B-F53CAC9E8A4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51011A0D-CB5A-410F-85FA-E8D92CF79EE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CC05390C-34F9-4DF0-86E9-F5F3EF59646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9004B0A0-AF34-4045-A215-28129E8B292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E6B15ACB-0A90-4BC2-AE42-0C982657EA8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3DE9C81C-4196-460F-91FB-9F680E40470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26275193-DD2A-46B4-A327-1971A776FBC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367366CB-8041-4ABB-A4E6-C1F2B96E426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68BFB5C6-333C-44B2-BF29-BD60C45518A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B3004D5D-0B9F-4B2E-82F6-9D5151720B6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83E97B7C-507F-4DF0-BDE3-8C4DA37E1DDF}"/>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E0DD4E52-9085-4786-94B7-47C9E411265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D4C3E4F2-2BF0-43F1-B438-F75B446B84C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38B36534-6497-4CAD-936A-3E09DAA465A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938597F1-133D-4096-89F4-B348A651828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0C7B9FFD-EF5A-4D28-93E9-CBCB59BE158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AF9E55E3-52E5-40B1-9114-A5B9D7856CF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1C7152FD-7848-4815-A5A3-A8ED8DE2A99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C866B261-4A53-4CD8-9B79-90BDCF708F9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442E1B63-3FB4-486C-B721-0087A1171F0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1AF792E7-4136-4300-97BD-D3B535ACFDB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F39E5F96-D301-4488-82E3-287BD7E7683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B6894D04-3F1B-4A6E-8F1F-17D1369566A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DD42930B-A448-4529-8025-CDE5BBCD9F0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44B92DEE-E5FE-4262-9B68-DAF0FADD622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F5FB066D-08B8-4845-AA7B-3914A2FF0F6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0A5EC9E5-A14D-4154-8C04-65B0A1FE27D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36D66B5B-73AB-4263-B310-1CE3831ACA0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5127FE30-8426-4312-872C-797F2EBEE3C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2C061FA2-285C-40F8-82DF-F1246507BB6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17F9D901-7BB3-4001-88BB-C9D246186BF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4B6F0C4F-3559-41FA-8BDA-C7E742A6AEE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5D412A78-EFDD-43EC-BD5D-C9F032B63BF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0C46AEA7-C53E-4FDD-8FAD-CBB47A2E204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9CB4E9BB-ABAD-43E0-803F-AE8FBC0F599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FD9D90E7-6188-4BEA-95B7-63A3C31F0D0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10C48F2E-8297-4602-8BC1-8FBDBEE7667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2DB29208-9E2A-4F73-ABC9-AB8E87D7103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26F9670E-09D6-43FF-B81C-3A9BBA17E64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3F8189E8-15F6-477C-86E1-E52D55319B2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0D621DDB-98F8-45FC-8777-1F06460C872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66B410C7-903B-4AF9-A652-279E3206EBD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C36289D7-B4D2-4933-B93E-C2224ACE0F2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E4E1F812-7C9E-4A80-9720-14083B1E3BB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7E440130-AD8B-438E-B28D-6D4ED2D0786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29731C72-7E2E-4C4F-97FE-969796F8AD5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5395792F-87E3-4128-88B0-575092A2F3A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C8D264E6-4828-475A-A193-3577E5DD905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D993061C-9713-4670-B52F-5B6C078D58D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783F8F17-EF81-4731-BCA8-C7C0A62694A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361A362B-F0CD-4EB0-B3F7-3AB87A7BFE6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16A11D63-C04C-4523-B0F1-3E1D1AFC7D5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B117BB1D-87E5-408D-ACC1-68987D71E83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4B7D72EE-4A5B-456F-A13C-5B7C1EAF711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5E36412D-71F7-4BD6-9FC7-C1A80E54D9F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975BB797-898B-452A-9716-A100DF0A0CE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6CF077C6-99D9-4C10-A22F-1D13802F922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0B8C99CC-EC3E-42E6-AC02-69162FE0C47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1D0CB90A-FEFF-4E14-87FF-193DA32A236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2D7F8089-A896-4E1E-B5CF-2746B36BA88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3EA091F6-C8B0-4EC2-A704-5936994650C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A4E6937B-C0DE-46C9-B336-B460226CAA2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77041F6E-7759-4907-9F40-E70671D0480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AAFF8ECA-E1B3-4F91-A0C6-001F8245EBE1}"/>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6130356C-1A57-4AF4-A377-5994CF459201}"/>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FA362C38-4705-4C36-883F-B7BC1C552B92}"/>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7D3B1864-69BE-4BA2-8B87-EF499667D0CC}"/>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4A24D613-8B7F-4488-97CF-3D79858A3335}"/>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F45757B9-EA03-4380-89F6-FDFAD62DC1D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578CD3ED-5F56-4B4C-80E8-5535F58AED3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97EB31C7-E98C-4FA1-8AE1-5396C67083C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A45B1DD0-C477-4A57-9BD5-63E39D0FADE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B56C8CCF-411F-4744-8AE8-A06805E6E58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F68E4CEB-1B7C-43F6-852B-B814730AC81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B55BB84A-E514-40DF-9BA6-25BBBF8B9C8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D025718F-8762-444D-B6FC-BB29E6418AA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A4B834B8-A596-41CB-8FBC-16F2F6C99EF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64582FE6-0D43-4390-8740-A2562ECAB93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1EC0C624-DB1B-4330-BE79-84FBB489662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53EA8A36-E998-4671-9749-37A1EC11701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94140E1F-1594-48D4-97B4-840C38CE1C0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7C53F8A8-ACDE-43C6-A00E-FFEA86FE238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6B60074A-F43D-4C7D-B1CD-C2FC8ECAAC1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E0622B2F-2E60-41D3-8BA2-31E7F4D512B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EA44DD7E-C094-4DA5-BA8D-42E116AE80B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072184EC-4AF2-444C-9366-BC0CD9A8F69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79570520-E202-4BD1-A9EF-7F0C0A6992D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B6A0B3A9-0F8B-428A-9A0B-8AAFF10BC4B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FA0D2C01-DAA6-4F4A-BB1C-EEC127AD304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F1C840CD-3194-4674-AF1D-25CB03DE2EA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25F5C0D7-F9AD-41B5-8EF4-184CCD8547D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C9208294-BBAA-437A-916F-B64575663C8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D1FD60F2-EE5C-4D8A-8657-1374C92DB6F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C968649A-2B4A-47B0-B55C-B4CB7D5A259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864B4EA3-AFFA-43BA-ABE6-6DD65DB1736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F9B1D962-025F-4821-BC80-7DB5F2F090D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FC169B2D-34EB-48E1-B3A4-CE75B5FA086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1C8CBB85-ECE3-40DA-BD9E-CC43D42BD4D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01099153-828A-42D4-B3BC-55E0607AC05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BED3351B-2E59-42C4-942A-A1B8E88E95A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D7988054-13E7-4E79-AC3D-E970D469AF7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4564653F-1C46-4DEC-984E-34F0FECF776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891604E9-A960-49D5-8789-18B0ED7B2A9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E450A1B4-136F-4EB3-9EDF-FAC9F5DDA66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0D9A15A8-A9CC-49E8-834C-E1CD9948AAD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2F217DE0-CD18-46EF-9860-3C86323FCCF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541D7ED2-DE1C-4A1D-98F6-EF9AB90E369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0C5B33C4-D663-4962-B4C9-A32C8BEF6C7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1557BB60-301E-46A8-996D-137E35E1B12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D1A39104-53E0-4749-8DB1-249183B646C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E8F6C4B1-9ADF-419A-B722-51F3EB78F5F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97CCF675-3014-4AB0-8CA5-F8D3B4C9483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C76F20CA-06F5-4898-BB4B-D22C7FF77DB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E08B83D9-1AA6-45EC-8A85-E1F4AC63E5C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BD3745FF-1D96-458D-81E2-37DCC718775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B8D663D2-18D5-4123-820A-7BF4B800C28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1335E312-03D3-4D9E-A322-88E24E0E7B6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943DC67D-5A32-48F3-95C3-D88218B58C6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7AA9D05A-BC29-452D-8199-A8ACF3522C5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1F7BCF24-0D9E-4540-A552-64DD451BD59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BDF0035B-DA45-4E40-8354-3D8C06A2128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B8F00AC0-73CD-483A-8C28-C1CC208E5B6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7F1BE7FB-ADA8-4452-83E1-64CFF2E6943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16BB872A-4399-4E3E-BCD8-DE765616B86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242BC315-1FAD-41B1-80B9-C087576EFD8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36A0AADB-3165-4171-8238-E18A01E4836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96D6B3DA-52E2-4E89-B334-5E0F7B61248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9ECD83F4-4CD2-4BFC-B292-CC02236158B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983EA1E2-3997-4070-896F-F8B43B3EEBA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B15EA4FA-208E-4F1B-9482-2BC1CD11B29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CE4FD11C-4A0D-473A-827B-E480CC92AB1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F1118916-D84B-48A0-AE83-571432B6978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0B62D62B-ECD9-4E38-891E-4CD171F8413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867464CD-F53F-42CE-89CA-40218265E40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843602DD-152A-4472-AE0B-BCC1A583235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C3A6A64D-A3E9-4D34-ACD5-03231DD7DAB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E02C3E67-F56F-40C5-84CE-ABD4B3170B8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2FC8D1BA-AED5-40D3-BDCC-B505F63DB98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8D89FE44-180A-4345-B5B5-79D6D47ADAC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1091392F-84E2-478D-8FC8-43A854C4093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2D284F23-9057-4DA5-AE7C-7B22E57BE58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B5DC90FE-5716-4DE6-8000-3938D59BB43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868FC8FF-402A-404D-A13A-6558150BC2A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C0DAA6A4-5D82-4816-BCCA-3B898939715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C8EF2A8C-63A8-4565-A02A-E6FB6C893CD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B81FC81E-A9D4-4F9A-847A-EE1ED655BEA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2C85E4C3-214C-4081-B79F-341042FF6CC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076F8A81-F132-475D-A5E5-C269E811D2A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CA63B1F2-AFF0-41FB-8BEC-6B03773CA02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A71AA5BA-F084-49FD-AFFB-FEFBC2A8656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27F40A06-F5E5-4CCE-BC83-BDDB113A64A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3479A307-B063-4DE5-B6E9-ABA0C2A3B6C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F56A12B8-8F92-4DFD-BCDE-DC9BA94946C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1152F039-937C-471E-AB9B-6C9372484F0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0B7CFAAD-33F2-4D75-9CEB-B444F3C80E2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F5B48C39-004E-4271-A7D9-29C7085A53C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BE2251CE-4912-4B50-B7F0-6B1EEED9931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116478FF-9809-4B51-AB4C-418BE0E4FAF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5AC60D27-D307-4627-9F0D-A07DC8048EB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F63E0AA5-4096-4F9D-AEF7-3F991EE1570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29313A87-4C66-4D51-81C6-F6F7AB8E5EE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4C9969B0-3ACE-497B-BBD4-238E132A92E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741D4BD6-70E5-48C8-8318-5E9F9B050D3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3F43A2E3-31DE-4023-A594-93285AC817E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C8865174-483C-4C77-8FBA-B9BAFB5FA2E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2B6837FC-F5C5-4735-AFD9-1291F316060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5BBACBB4-CBC7-48F9-A7E2-730BE70E7B9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69815FEE-616A-4295-8814-0DDD19BFA00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730C78B8-86A4-4A14-BE12-962720A9816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8F7FF6B9-BF2E-45AA-9103-33088644057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E6F20693-A7E0-47C9-A14E-18E6C48A67D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95824022-9134-42B3-B3D7-F54B8BACE10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F602C3F3-DCDC-47F7-8B39-DD97ED6A6F1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CE7BB42D-2D03-439A-B323-4D04EA3CCD1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9F7DDE90-FEA8-492F-9DB5-AE1AD6B84D0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B836DF2E-2180-44D1-AF5D-2711F539ABA5}"/>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E7202297-0AE7-4515-9E6E-BD1BD1CA5B66}"/>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B2E6C51C-C19B-4E9E-972A-AEF2A0977299}"/>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0BE02EFE-4AEE-41AD-A96D-40CD278DB779}"/>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C1BD4B0D-DF11-45B8-B60C-D44219C6282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2D9A89ED-3B81-446C-9279-20CBCD8E0E3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8256C37D-7956-4A98-9BBD-2BDC45E18F5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EC99F8A5-FD6D-4F45-B87C-116C114B989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EA92DD2A-9BBC-4FAA-B35C-BFE594BA343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29342D89-7A2B-4950-9E6A-D888B1CEBC3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C209E062-30B2-45AE-81B6-17FBA69CD64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B4FA9DE2-5000-4742-8DCF-43304160757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52C7D61A-CDD1-4DF3-8992-0806201D8E7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98383EB9-D5AB-4D43-9440-31A57FA6268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33226898-C36D-4776-BEAA-E3CCA58B31C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3AC5E645-15D3-495B-8C3D-3343F4F54F7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4D596A34-FAC6-4F44-8793-51312E545DC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D8B99DC8-5827-466A-8F1F-F2E7558EE56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01D1ECF3-9619-44B4-8216-B717C0BE5DA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CF008DE5-4FB9-49E7-A9FB-A6C5766E197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3CDC2EE5-186E-467D-A9B5-C960CD74DCEC}"/>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CB80211F-25BC-4088-BC7D-5D063B0B2D52}"/>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BA3A993F-3528-45BD-8DB9-235A20351955}"/>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750A57C1-0F27-4954-808E-5EA3362920F4}"/>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B18BA10F-6B3A-4961-9138-1945973F68A4}"/>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4927C796-2D57-4A09-8198-926C87512DBE}"/>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A8889ABD-0B6E-4996-8F31-264E1C40280F}"/>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BD6F9DE4-EA7D-415D-A636-1273F9AE05C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9FDD67AA-A6E3-4721-8758-DED4C9761ED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15DE9BC5-B388-45A0-8EC4-8CB891CBE6E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DF42B476-7646-421B-8988-E4EB1A0E505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D7A9E91D-647A-4F9E-82A2-654E8EBF8FE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D07CA66C-0C82-4E4C-B030-E396343C546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3048A6FA-456B-47F0-8B21-D2E3C910C9C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7CD92AAF-8C5B-4EA6-BCA8-22E9DB0597C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808F8011-5C58-442F-BC78-6A7636DB88C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1E82227E-683B-4D0A-B8ED-9F068C20246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7330F93C-AAB2-492F-A9C5-32CC812818A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1C436C3C-E82E-41B2-9202-B7BDB0F1666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C1DEC425-521C-4F3C-90B8-AC297C20781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9783930D-2E4B-4203-951B-B9E5B41781B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4E621D3F-FBA7-42C9-B431-50B20D29F81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43D5A450-E817-4700-891D-E4B2A79CEB0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9E8FB681-450D-4BC2-A466-E6FE4476EDC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A8633BF5-D109-48FE-A139-E653E226FFE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A43F504D-304A-4D97-8F8C-6EE16D32107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192143E1-94A4-4F29-B37F-420170DCD79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4FDB97EF-001A-40ED-A05E-2F9E1445B3B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A46E89D8-B96A-4A91-83EF-68871F27B1A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AEE9BB1A-DF5C-4876-88D8-3EDC2888117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18D0CF11-2C30-44E0-B3D6-04939E9FC49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34C203D0-5188-4BC4-9EF0-68781FA1A20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7D673143-A598-4F20-9919-23DE17CF964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3FFE4247-AAB3-4F94-8B35-D7BA91877D9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262C9157-1700-4DB0-84B7-FB134EA015A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8953843A-29CD-464F-8441-1D2B517ADC4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3B3524F4-B440-4437-9B79-EF3720355DA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5CD959E1-3460-4A75-8315-52FA4B13FE7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C3B967CC-D710-46FA-A177-F115E52F517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CAF4026D-9156-4FE1-A538-A3DCE025C2F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626E927A-A049-4646-BFBD-4F9DD989B94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DC1A4739-6233-4B0E-8892-AE82DEB6A4E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96C7603B-2C74-46CD-8315-7D8C54F217D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349EB920-FA8E-4CDC-BDC8-095D8FD80E5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496CA636-14B6-4745-B436-24189AFD655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9389D0E2-2DF5-43F5-99AA-900705E64A9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78218CC1-95BC-4839-BE9B-AB87A38EF88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DE8812CB-0C0E-496C-9233-611DDBE9950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9557BC38-D4F8-45C2-8F95-5EF6FF9D64B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27336C64-E245-4D40-9D9E-9B4F07A8C9B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65BD9C41-54A1-4F9F-B33F-44FD0B36A49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D4213EE6-450C-428D-8304-51E90D9161D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926975B1-7D32-42C0-A9FF-473CAAF8F8F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D0E1211D-2B45-4064-965F-E6A5DCC54DC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A83C5419-17C3-40D8-A58D-7E2DDEC1C44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87D4B592-B769-4672-A3A1-0C969933CA7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2E76339C-CC4F-4D95-B18C-AFE80A10E0D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4B6388B6-A4A6-4171-82F0-4D8E70CE460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F42B28C0-EAE5-433E-B146-4816BA8E4ED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DF5EB32D-0487-45DC-BCC9-39C16B1A87A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85CDAE96-B4C7-4C8A-8C7A-41D808ADA6B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039BD6A1-59B3-471E-BB33-1681B86D01C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AA6BAC41-1FB1-4777-B835-71534DA6E1CD}"/>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FA929A9C-68E4-41A0-9BC3-6E3CCB09F42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9C09CC4B-35A4-4983-878B-71BC064A319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F79BFBE5-B530-4820-BFAA-1EE2D1AF5E6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130FC7F0-CF88-4ED6-8A3B-F187590FCFC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33654F4A-D5DF-422D-88BE-43F7FE14DCF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0BBB6037-8148-4FA9-A1B2-B624394B553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2AEDAD30-6DF2-471F-B858-7F9168BD64E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E2A5BA11-3032-45B1-B2B1-D1EC6F2DD84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3DCA5CD0-6DF1-47AA-BBA0-878C70DE7B9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98A04F06-2712-4E4C-B86E-BC965F6B173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E11B9E83-F2D2-4F71-AFB7-A228A335288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EAEB9AF6-0920-4EB4-A1AF-3C58AD8BEA9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931A3AAB-208D-42EB-97F1-706454E8634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040E853C-5755-4C4E-9EBC-245CC672788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84BA5587-12E0-4354-B978-829D9029AF9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03429604-6FFD-4E07-9B8F-BA473985DFB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A3EB38E9-5A96-4B7F-80B9-92EC08319FF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45FDB82F-F8C9-4F66-B573-15D3293122C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220B9A29-9484-471C-91ED-A7E418E1D70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6744934E-BE6B-4FCD-A1B2-2E0601B6C63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19A14488-2C93-42B6-A6FC-C7FC0CE2131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37290F31-FB4A-4635-89CB-1320B3C48F4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A2B3CD35-3694-4FEF-B7B5-5BAC5419575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7F42BDA3-14B3-418C-9B7E-182F879EAC5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98386759-D5F2-4605-9303-1EF6F45418F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571745B9-2199-446A-B3F4-EDC857AF999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984FCEA6-F9AC-46DC-AF59-73B344D8766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7D466B6E-69C4-4A68-81CF-6BFF278844E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01A69AE4-3DC7-478A-A2D7-00941698C25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9C0861C7-2812-49B3-ABCB-DC81C0E48C6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B3146F22-3CC0-46CB-8055-915180F4C13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A28ADF9E-DE52-4A51-BC01-AD2A5817BBA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E4A55CE5-C89D-4AD0-A356-E65244315A5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5BBA098B-E240-4DD5-9FF2-F5CFC6DE654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129AC750-9242-4B2C-BD48-4CD671BD9CE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09D57C00-9286-4CE6-BEA7-AA618BF6F87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7600D708-8C1C-495B-A3C8-CB4867596FD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2D7D1594-34C9-4FC8-A191-BEAA5CFED44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3A0A6BC4-7D33-4954-8AEF-7E8FEB22CD7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47CE1D12-0DC3-4EBF-8F74-1E883FBAF62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1B9BA243-7FD0-47EF-B0F7-C39C370756E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2BA529D9-CBC0-414B-A3CE-CBB9057B3CF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A03A33F5-4A18-4B47-A002-FB4E42194B5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E015DC7F-CBE6-43A4-87F3-709E336F5E9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1891C7A5-F19C-4397-9282-83760157969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0B4A7163-2E66-46CE-8672-11CFD386604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2D0500B1-B02C-4A02-9236-5A3B1499CFF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BA3D661B-615E-4F46-9130-BA59380E346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330AB2DB-A01E-4157-B945-D9C15C2CE33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281A1C85-F4DD-45F4-9F80-1E3CC9710E4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0CBC18BB-F832-4C52-BED5-F61BB923395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63F20137-37F7-45AB-8F15-C9C53A15433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B0C49825-4283-475F-8BBB-42C74E02F143}"/>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C2699F13-C133-4C27-A63F-FC25CB98993F}"/>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75FFC27C-D1EF-42FF-A021-3BAFDCA6505E}"/>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91B1B659-6679-49A9-8E9A-B77263023D49}"/>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2585794F-FCB5-4455-ADCE-48022C12CC1F}"/>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6ADD9B46-4C80-442D-8F48-C48A4591D00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FD7E98DE-76A0-4177-AEFE-0DBBBDEEFAC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4106A413-0E9F-4509-B0EB-398A5350E55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313D81D7-3D0A-4E67-B252-8938414952F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0D858648-38C9-45C6-8B76-F5602D1BD50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18C1BBF5-C3E2-4186-9195-6C5DB401B5B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9A7468CF-DAD9-45C3-8F09-7BF370B8704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0284324F-F717-4B0D-9277-A4D4C42108B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7569D98B-6DA0-42E7-A30A-BA7B0C592C4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FD6862D4-EB91-49CD-A403-ECCB3CCBC38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CFC7073D-7F95-41B6-B1FD-D0524C7C907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6455AC28-F2D4-428A-BA26-DDA81AA76C9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1C9408C6-FDD2-4EDF-A475-5DB1B27BCCA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9EDD4C90-0981-432D-88F7-CDD6CF749B9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53AFE31D-C742-4FD0-9C6C-C3542FA750A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B7D522A1-677B-4235-A6B4-31742B232D5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5A6FED10-A89B-432A-B578-4B529C54859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3CD60007-5741-4609-9B13-83BB3E187C2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13A0D429-8E56-452A-9E45-6D42BC54972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48393A6F-1E33-4474-A591-ECC4EE94D52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24894B72-76F7-4745-BD96-45A0FFA6947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9E9D8B73-1E78-4CF5-A68A-9325951F8DC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A2C6B7A1-3015-4199-AF60-4071650A359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C7153E8A-2835-4626-A8ED-0E06BED128A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D9C2EF69-4E1E-41A6-8AC0-1562B7DC160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EFECBBE0-643C-4E46-9727-8D9A1A9CA51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CF114849-13F7-412C-A12E-3E7D67229D9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BA8933DA-0861-4024-B250-ECEED54D429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06311FD4-6067-48D3-9256-35CA1CF7AF2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3F9CB604-8D13-4DC9-9029-4FDE6673CBE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12BD9099-8928-42B2-9D7B-E2771B01E04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E9000AE1-8BBF-45AE-9E11-7275DC002C1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679D9888-7FAA-4770-B9C9-A4AB9F3737A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342E7A4D-0648-491D-B71E-F69AA8EDCB3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69132707-8F7D-4C0E-9586-C1AD6810B58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2E5983B9-F5C2-42D2-9DEF-47DCE185F99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740CF242-E196-4EFE-963D-15A7177F8F4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0B5FC867-7BAA-439C-8E1A-119F526CA79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8D668FF6-3CA6-4068-A349-A111A7F49F0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FB0723EA-7D94-4E49-8034-7A54B0BDA41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5AF6B849-9957-4A02-9E8B-685633281E6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E0CF6513-FCA9-49FE-BE99-B3AEE04C05D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E846D3C4-3CD1-471C-9814-2B457D700B9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80C4A628-3136-4367-97AC-82EE1454330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D01AC30E-9D5A-49D8-BCBC-6D2F788AAF1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9970EFE8-04E6-45D0-A393-F851EF864B2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4C292D32-2DC0-4B33-81E9-87C2BD726C4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000133D9-D933-4F30-9CC3-26F4BE3103E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BDC08935-64A2-4E7E-BCB2-064C6F05733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0E6B163E-F15E-4A65-8D6B-6892745891E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C07B0319-657B-4405-BD03-E4004EF01F1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34875DD7-1436-4B0A-A15F-1E763966BD9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4201124C-F103-42CF-BCA3-FE9701CBD60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59D8DBC0-32BD-4C96-8024-C5F92F5F12A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13EF5757-692C-4CBA-B49B-F6152C28EDB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32FADD1D-7F5F-4925-B046-DFE808DD33D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1879E148-5E2F-40E0-93D7-D336E804BE6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80804A8E-69DB-47C1-B56F-9B59343EC3D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0DC7EC9A-5E71-4F58-BE90-7B782E68971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552F4480-663F-4DB1-AA7F-5C669A874C1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6C6F1F8F-F419-4241-ACB5-D659F08233A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42A4A72C-CAF2-4DD5-9037-BEAB508BC78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F2F19AEA-D20D-4AC2-9B6E-187C4921F83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78D83091-DB42-48A8-9518-BE7088C9F9B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E3B938B2-B1EF-4105-B679-B1345CDBD5E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5CAA8E1D-7BC6-4C3A-AA90-B7EE634E638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4E8CF510-F2D6-4C41-B826-AACFB46CD7A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1687BB7B-9A88-499A-B0EA-942E2E31F2C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09826797-9F1E-4832-A439-958F8A9FDB5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6A9F32BE-2059-456F-BD59-055EDBF234A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47BC12DC-7DBE-4EB7-A4E4-030B65EDC63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A67E6355-28AC-4EB4-835F-1FC165BF846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798AD889-1494-4B9A-8C78-0E8BE0EFF9F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70A41EB7-8291-4292-97A1-F85F5580482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6D286B87-BF3E-4F25-A099-D2F9B8C6640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E9A53FFF-B72F-4C4A-A3B5-9255AAA01A3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0039AF96-2076-422C-B856-E123D0416AC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CF93B029-BE3D-4AFB-94C7-948F7FBEFE0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46737357-61A9-48FB-AECA-0F08BA52D2D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2DA81E93-4D10-4D7E-8ACB-EBECCB90B47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E9C29007-8B03-4896-AC3C-1A6AC6D9726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2546EDB8-8C4E-4283-8D17-379359F0D56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38C75EE7-BFA6-4AC8-907C-DBDF81E8924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7C8AD372-6135-4976-B002-D3273FA38D2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187AF55B-858A-49A9-8CB8-D224AF03443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4188AD35-4B5E-473B-A9C3-8A63AF12154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F3F021BC-60E6-4D4B-BA32-B281C4D73CE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9496FA11-F0C5-4C10-8F2C-ACFBE73E08F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EEEDFD10-C7A9-4528-9BBB-64601EC62A3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950ECF14-A7B9-4F4D-B9AD-CA1907E56D7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02E363AA-ACC3-402D-8DDE-D6EEEC432B4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0FF321B3-771D-4C1D-B3D6-08BE56502A1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73A3EF1C-D231-402A-8D3C-AE298C877C0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4F8274BE-7E16-43D1-9C39-96BB074006F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425FD4B1-EC7B-40FF-83C3-88764D3F5DE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B2498E74-C5D9-4AD6-BBFF-09E3C20759EB}"/>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7F6263ED-4DE9-4691-B52C-7A1CA3174B2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42EC4CBF-186E-4504-9FA2-F09C502628D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75599D5E-9AE1-4B77-9D2E-C1076F1A3CA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8F0F0DEA-994E-487D-A19B-815DD3D261C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6CF64E4C-690A-4949-9F14-E279C42BB06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818378BD-27D0-4470-B223-FC9467282AB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492D704F-E23E-4A7B-923B-8D6C604028A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20977F63-B98D-4885-82B4-FE51A8D90AF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790F2305-390D-4789-A0DA-4FD7D4B17AC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E04EF9E9-B697-4CEB-A287-9766574C9C3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5A9A0FF5-2124-457E-90EA-9D4CE4ACC14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2D900D8C-E81C-49CE-B06D-0B45B61A985B}"/>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59152860-D415-45C2-B298-022420D0930D}"/>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A642A85D-7D1E-4365-ACBD-5C925A3C20B8}"/>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A4651D5D-7A1C-4568-A60F-DB7BE3287D16}"/>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7E0B72F1-1BAA-4B66-9030-C54B80FE289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181955C6-AF2A-4E58-B26A-3067CA55151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44090836-B28F-4852-862E-C9BA3671AFF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3FA2E6A1-0DE1-47EE-92CD-703A59BAB4E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959BF1A0-5E45-447F-A8A1-919547B90A7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E49153C9-4CAD-430B-BEAE-9E773F7F7C4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F393988B-52C6-44B7-B983-B09F64BD153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FC89DF8F-2061-419D-9B56-9C1D67E4E86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22A81952-04F7-4CBB-9517-7D85994FE90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AFBF4A28-2E46-4808-BB0D-DF2A9A82C00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29DA1DA6-A1FC-4974-9E43-9C2C8530738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9CC15082-5E0A-4854-80C9-D5072F11E6B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E49395BC-C9F9-416B-8632-BC0AFED28AB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8B8AC889-3CA6-4ED7-A172-79B9D8888C9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D22CAF11-5CD7-4FF6-BC02-0620E52A352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C62D1A4D-2F13-46FC-A3C8-A9030713617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E687E9A3-ED75-42C4-BAEC-13F0FB58FBCE}"/>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C52B6B9C-24E7-4520-B13F-55B2B69FB85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3CCF803E-7B20-4433-8571-18CAA752B6D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58717587-EB8E-42EA-BB16-19B2AC20705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60C551B3-FDB2-4F86-AF6D-8DC928BDAC1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E844D0CA-2F00-4D19-9CD6-3A6A6E0DE74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E4D08597-E3A6-4CDF-958A-F478E8C0B9D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847F455F-9C0B-4B76-9697-C40182FAF0F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DEDCFD06-5B12-4627-A620-C3ADBD410C3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AF8420F5-A294-4C21-991B-83C4DC2EC41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2D7774B9-5FEC-4EC6-AC7A-48C4203920A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75CCC73F-12AF-4C03-9930-E16246D06C5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4B5FE97D-84C0-4036-8357-8A3ADC21B31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39EC59B0-9A73-49B9-A085-B77DB404E7C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EED447E8-64E8-4974-AA9C-F7633A55B32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5F9E319D-C839-4443-959A-DD444D78679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C88DD738-3B9E-4CD3-AE41-542B67F288D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D86AA78B-393A-496A-A6C1-6CD5CE4C3226}"/>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A9D2653A-4DBB-4D02-8484-8D6326AFE02A}"/>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7B96AD50-83FD-4FC8-B6BB-6F7CBEB9E35B}"/>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BA87D44D-6A57-463E-B466-CBAF1E9D66C7}"/>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ACAA6F5A-BF9F-4048-A369-F66D883E5C66}"/>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3166BFCD-683D-4052-B7FC-9F181952E740}"/>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AC45C757-D3C4-4502-A4AF-A16DDC18E6F2}"/>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8B39BA1F-4A2A-4726-92F8-A78BBD288E7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3AEA40E6-267F-4EC7-BB92-B1AA758BD81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B11A2B81-3C44-4DB5-A67E-97B326816D9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8ECA6FF3-204F-43E1-8291-2C194A03F84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5363DAFD-C75D-4623-9915-C4015211E01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CB97E9D9-19D7-488B-BB00-18039267470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78AA3C08-9670-427C-87F3-D01BFE5FE78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FB59BD75-2B2D-4674-AE34-1AE04CF9D3F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0BC2DBF3-934C-41BE-A892-EE41A89CD8E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459E8C65-64A3-4EBF-9BFE-1E996692856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FDBD91DF-793F-4FCF-A30E-BF8C9FC0334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F8791A18-8F5B-42E6-964D-88CEA89B01C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D3FCA0AB-D80B-4630-B003-2A7E9F5E830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B5637942-8426-4F05-8DA5-75D14CB3A32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E17DBE39-EF6E-4A41-903D-0924B598895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BA84A205-1138-4149-881F-DCAE686EACF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530DEDEC-8B62-4875-B8EA-5C0947FFDB1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C6EC7D70-7F9C-48B1-81B7-87A1EC2B045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08439CA8-3635-4EDC-8F46-5C8059AB321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B49DB189-799B-46FF-95E1-575E265E822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0C82E688-0283-4D26-88F7-2C2039B5B47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6A664E6B-471F-4EB6-8287-3CCFE1EF5E3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18C6D104-232B-4DAA-BD93-608A4DDEB6E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C2AB16B9-3E72-41F6-AF35-7C1AEA6E9EC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279326DC-4CFD-4C78-A1DE-B5DC74460C7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C335B8AD-B149-4B21-A805-A03BED55F4E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91A0D1C3-4619-4F01-94CA-97F245F0FAC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FEBD474F-3890-44DF-A9A7-9C1A4C7C14B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3D6340BB-1DB3-42C6-AB3F-9BC4BC68EC7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661465FA-4DB4-4892-8669-B3477231592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B01D5CF9-80EC-48D7-98F7-CA8378722A4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E7DFC3D8-F192-4374-B3F6-E95BB05AF44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CA54990B-020D-4812-8022-9F5B35F3A52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137B470F-FB75-4C77-B449-2EBDA6C58AF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DA7EAA26-AF59-42E0-9668-4906F4E0023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35CEAAEB-9417-4B02-88CD-4E41F581F88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933D97BA-A1BC-424B-BADB-E39DB203925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493FEF87-ED7A-4E82-97AA-57D44AEDC62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AFAD975C-588B-4F9D-B195-286D9F1174D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0A6C269C-1C62-4244-BBF4-5917A195DB7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B381ECCD-9FA0-40E6-9F6C-92C7939F2ED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D18A3D42-7DA2-4384-888D-E3E0095FD6A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D9B1AFCA-82E9-409C-840C-6F4740F0F1F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72E0F268-8DFB-433D-AE5D-B6304C6D5F3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E7F2EE13-FC3B-4FE0-B41C-C6CF3D8ADFE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50F18CD4-70B3-4EEA-BDDC-9DBDD45EC0B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E36841CC-0671-496E-9DFF-353B7282353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AB5E77AF-17C1-40B9-BC22-C969F70712C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3D057526-04FB-452C-A6D9-293302CDA9D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54288FFE-0504-44E3-BC13-84D560A745B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0BA487CB-B5FD-41A5-8AEE-8158EB17CEE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1DA1ACD4-44BD-4FCF-A79C-5EC8E9EFA6B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F4E85904-26A1-4AC9-BE80-C4582A39862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6B035ABA-807C-41E3-A2EA-BBF2766FDBD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56C3E235-98A0-47B4-8256-5EC316D8E52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69D540A6-BE93-4287-9646-E920F564051B}"/>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61AFDC63-918E-49D2-9556-51580AAE961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28E2C288-9BD2-440D-8032-A319493B2D31}"/>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7AA51847-D30B-4694-AFDE-BCFD4CFDB12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4B7C81A7-C4F0-484E-94B8-68766651308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9D1ACBD0-319F-48C0-B275-3E325EFB507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ED15FA05-8ACE-4F68-9112-E0E5ABEC751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C65885ED-D484-45C4-8251-9165A8AF28E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D450AE98-64A2-429B-A068-E2837658CD6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2C2B88C1-CEBE-42FA-A612-A18AD4605A0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64841FAA-FBF0-49D4-9AA3-7AF2BD59254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D62C2AA8-BD02-4B56-9762-EC0A1F8C858C}"/>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C48B40D5-860C-48D3-81A4-9C84D38E73A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86C278C6-9AF6-4719-BA83-D7C713D0E5D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F8FDFDD3-54CD-4217-9E06-DCF04714A12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947FBB27-D80C-4782-A44F-121EFBCCB51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5F5A936D-F30F-4E40-A0F1-4F73506AB97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2748596E-0F77-4F08-B60B-02D215A4ADB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B99CBAF6-45FE-42B4-81F7-4FFA763D48E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D318A365-8464-401A-B6A9-17F0E05237F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270B9348-03E6-4185-AE7A-D63172102C4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3EC52D0D-8710-445D-9E0F-1B166FE5005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20BA54AD-B88E-45A6-9907-AA92872E576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7AD8F899-7B0C-417C-AE24-22990256F98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F8BC2FF4-E7B9-48D8-AB71-19C4E50E575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7C62D000-8D3A-4627-B059-0008CBFC9A7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4AC661CB-7AA5-4BCD-AB23-50C8A48C183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96038EFA-6E80-4B84-9EAA-8EA8A70BF04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EC014CD9-4F88-46B2-B9A6-37CCAFE00A4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D5AB746E-84D5-4640-B6F3-4462BFA74C7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D4C8D997-D7BE-4145-8722-EC8A741E3D5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938ACD7E-9834-4D8F-B508-7F57499247F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2BC6D307-A8C0-48FA-955A-52C24F602877}"/>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68A72E70-A7C6-455E-AF28-12D303F5D03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66295815-577E-42E5-8781-5F72409910F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BFA5C331-C812-4A04-B9A3-E40BB5445D9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E15FE74F-8BBF-41B2-809D-A087F926A8A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E908FC82-2101-4A16-B9B3-2F79A5CBC42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230A0D8B-93BA-4E81-AEC7-BCA1E0B8BCD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4993CE7A-071C-4FE5-B475-CF4E411D980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07302E9B-A6D9-4191-8835-DB62EA4BD47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C53AE9CD-15D6-4F7D-BABA-B5B45E24E12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DDEC246B-0A6E-4A55-A141-78334CD9B9F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517E24A8-BC38-4398-A8BE-5E977E50358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DBE300E5-46C9-4541-A303-7E0C8CFFE8F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BBF9D3F3-2D49-41D6-B1E2-D7ABAF3103FD}"/>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D1A45DA3-E728-4E61-B22F-CC173340BE6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0741D2EE-A0BA-4A62-B180-4A8527986D0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081996B5-B4D7-4E46-8468-6DEC036BC79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39B81ABB-BD04-4797-AB16-C1452F6BC3F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6AB35921-32D6-462E-BC88-5B26A6E4802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94084D75-DA73-4CA2-9F05-079216B9AD6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187D923C-A17E-44D5-A38C-E4CCF7F0BB8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E5389AD7-9451-421F-A634-76D42838444D}"/>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B49324A5-AB29-4595-A96A-710AA8E0AEAB}"/>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5E3BAFB9-8162-45FA-883A-2F2780610D0E}"/>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F64A1A23-4BE0-48BD-8CFA-D67E88FA6B8B}"/>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AA46F4D6-13DE-47D7-818B-A441A52C72CB}"/>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8A94690C-5562-4CD8-AB2B-A161DDB866B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B9AFB40F-9276-49F5-A7EE-F3C7983922A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A01E74A8-06B2-4C65-9E41-FD477521DCE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2D137122-72AF-4B89-8DF7-F199798F24A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9863A948-F84C-4F13-ABA1-7F4F2DED035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E3B68808-1C9C-4B6E-B76E-303ECA62074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505D920C-58AC-4614-B81E-3C42FC90271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C4BAA7EE-99B9-4C8D-8914-D0881A93CA5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D202CD4A-B557-425E-A9E4-C3E597324AA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0E2AD3B2-0465-4217-869E-477127913E3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4965D720-77DB-430D-937A-2DE021AFFBB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3F8B57F4-2962-4494-9F36-81C5FCAC827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491CFDE6-F680-4E11-BAEE-298B53A8E04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47F81C63-9751-4A08-8330-90AE9D748FD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51C2F5BE-3D68-4A41-81CD-86D96905ECA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F31FB63A-5B0B-4D16-A353-E784858F723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35695C76-DC98-40B5-B612-9AD11691140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99822E9F-201F-42AB-B8B9-CBD91856CBE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043B65CD-8E53-4CCF-9F4A-458EB04F2EA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906EE122-9866-40A6-B5F9-4A8E968C23D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3DFFC788-883C-43D1-B79D-DA748C32A1B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D6D066A9-60B7-4E51-B974-467EEA0AD34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C4A933C7-C3D4-4B14-8800-B6988A41687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4F6DD65A-CF24-4779-970B-3397AD74166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B4377D67-FBB5-4C8E-9D19-4318A2EC519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8637131E-F7C9-41A3-A653-DF54D35DDC5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FC3CF387-D31F-4C79-AF62-1B292AA339EC}"/>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68D5BBC4-7784-446D-AF02-A8D9DA34C16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8C7785EC-40AC-4A6A-B114-BD4FAB6B816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DE68EEEA-987B-4A1B-AC6F-C5364F9EBC5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718E3BDB-7907-4C83-8511-23917A047E8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1961820E-3D27-417A-8ACA-46E5B8A4704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A5A2DE25-1ABB-44B2-85A2-8D993A609BB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843CCD09-BEBF-4B08-A0E8-1F80DD67B7A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4545701D-768C-4EF9-A34B-84F5CBF9CB7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83EC8000-FD0A-474D-AC11-7C702DDB46C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65E5C3C4-FC0C-4BE1-8958-B777B068B64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47530567-8E1E-4CA3-BCFC-50809867B3DC}"/>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7E1A7F31-2852-4134-AA55-05E3BD04E2A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BA621E42-EDA2-40A0-8DC5-684A40F1C40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966F66B0-A209-4A7E-9A01-4DE5F63B099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D171FCE9-C947-4254-AB1C-A2FDC734259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104E882B-4B8C-40AC-AFC3-97C4CAC82C5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D16064B1-8C8A-424C-9C76-64969BB658C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966F9BAC-6F13-439E-8DCC-BFE41932069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BAE4BAC9-5188-4D62-9772-20B9956E447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895F9546-FE07-4D2A-A36C-EFD4C13E94E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359A75C7-C8FD-4F93-9E48-3B752BD8833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59D7E06D-1C26-44C1-94F2-2C0C800E8EB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E196783C-EAC0-4320-9D2A-E51D09AD2F5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3158CBC4-985F-47EB-9AA8-024ADEC2582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E38F5E0B-04AB-46D9-8FA9-534F4F14A68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BE4621F9-02CD-4A4C-B65D-21D0BB12082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E9DAB64A-BDB2-4A4A-900E-397EE76921E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9F7AEA4A-CF04-4E9B-9277-F81AE232AE3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C3E81BBE-449F-49DA-96D2-97715DC49A1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97105CED-3E8D-4F1B-8F66-2789A06BDED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8AD8587F-9237-4880-BB12-4BFA73754C1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B03927CB-235B-46ED-BBC8-903CBC92D54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D1D906CA-BF39-4AAA-B9D0-48264B6099C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8C174092-A74C-4193-B4CB-F26E77D339F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BDDE82D4-D49A-48D1-984D-B8EB904679F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D994B090-AC84-4E93-AF40-36E025B8F74E}"/>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371D1FFA-952B-43A5-AA2D-7FDDD7AB07C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7695A388-6B2A-4DC7-83D7-0488F17E590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34759F78-878E-491A-BC9E-F067736DBC1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D1AAA163-5D32-4811-8CD5-BA31F21B0DF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ADBB8DCD-2305-4477-9F10-D9E5DFC7780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490752DD-BB1D-4A99-B8F8-602CE26ED48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D5F37A75-50FB-44E7-857A-30628C96455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EB8766A1-87C4-4432-BA96-79FB9CC35B7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63501A3B-1A58-415B-99BB-3E86777D996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6216148D-8E4D-4F67-8659-D98F20E2D0E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9F3A3EAC-4FDC-4BBD-8812-2C7F2A59327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B7F01D2C-15FC-42EB-AA8B-E8A012C221D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06741BB6-19E0-43A2-A52A-44621818877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ED32C2DA-4C84-48F5-BB5D-AA1AFF28B39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89FEAD93-0FC5-4765-B0BB-426C1CCFD59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3EB09214-04BE-43E9-892B-578F4AFC104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80D6FA2B-18AC-49FF-B4B3-8911016C391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0B766E4B-F6C9-4E56-8669-CCBFA031DBF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E3CBBFED-8C3C-48AB-81F4-278473A838C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37B8C14B-C20D-4480-B5F9-6428870A2A3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04E3E2D6-1012-4C3E-B6D9-7BE687351A9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A0896690-F61D-4E34-88A0-63B6E3AE37B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C1B346D2-B155-41EE-B2A3-616529B337D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B00A64AD-801F-41F4-B48F-42BAC3245B7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5F4D79DB-4F96-48C4-A66A-A965D582A6D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9B350005-1EF2-4FB2-AA40-5248AB8D8C2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1459E32C-B1F4-42DA-A367-C68E9C23D5D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E6EC5F3D-D241-4E49-8172-977FDBB71F1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F8C955E6-C566-4D71-8117-82C90D493B3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BF60222D-7874-4525-838C-8C09CE96C1F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076CE949-38E8-4D98-83E9-FA012C96865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12744CF8-653D-4039-8038-C99EF51536F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80D226E2-6497-4837-BED1-57310AB2B2B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05BFA08D-E14C-4B8B-9635-2310ABCD9E4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39EF4F47-3EEB-4985-83EA-27A2531AF55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9FC5FD0E-D070-4726-BA29-38CC0F70FB3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F18AEE2C-59DC-43DE-8B73-7D1EFBF07CF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CF80B50B-0055-48CB-B8C2-BB196C2BCF6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62C6179C-EAFF-4769-B238-829BB46FE1F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1F0CC51E-8806-480C-8C24-1723D3A37C1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CF0BECAA-D920-49D9-B53D-10944D3D1F2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914E9AFF-597D-436D-A056-C242A210E4E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9ED30281-3DF8-4019-9D69-D7F3644B5E7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BF633228-603E-4B57-B9F0-0200C41AF76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82107DFC-FD3D-4922-A156-1A0DB62AF6DF}"/>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DE88B45B-1F50-4CA0-B9DA-5949F89D0518}"/>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C1274C12-8665-429E-BAC4-C8240D65D34E}"/>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1A3439EB-9A29-4321-8A4B-B5C05586D4E9}"/>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E1B2658F-56D3-47F7-9736-32D6B3A3D60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86F8C5A3-B2B2-4BED-9D01-26D66548A23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CE6DB7C9-D1E0-4BA5-ACFA-14FF331B1F4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111235A1-D913-48AB-B037-4E65564E351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73A59F15-2723-4110-8BDF-0ABEC116045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8EA10080-1135-435D-8561-B07B50A7771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682202A4-FA6C-4561-A767-29A46AD82AE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16E33CC7-071B-4FB3-8334-F3886585FAA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30236664-0DFA-4385-AF9B-7647DF68CDD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EE99C184-1EB2-49F7-91EC-14ED4C3A7B0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8BD8FC29-F8C7-46FC-94FC-5B6E6027871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17195B4E-79B9-4FE3-A13B-9B500E329A7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7111DAC1-2D2F-4F20-AF33-C062E1E942F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CDFF4F31-88A1-4783-8642-01D065C081E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3BC61763-1829-4718-8A0E-750EA4F2906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9B5FF42E-169B-494F-859E-90DBD7E846B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9CA1BE88-6441-4C78-AEB4-6EE020CE2A62}"/>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4FF1F451-05AC-4D44-B99D-6B936F8C9C8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04585D0D-63D7-4D61-B4A0-569479A64AE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9AA3100B-291F-4FB9-8F6F-E07E0E2AD37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370659CD-08CD-43B1-A401-26675677D7A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5AF76168-FF1A-4323-BA9F-0D812D70A7D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4DB4B285-A761-40EA-9772-72F1A6A9F5B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2161E2A9-DCBE-4B73-9C2C-5EE5D7B217A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EDFF0402-972F-4C2E-90C3-F5805EBAF387}"/>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8F091EC9-813C-42ED-80C0-6F9A9FE3BEB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D4FDB496-34D5-4F29-BFCF-539051070DE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CEF3264C-3706-490F-AC2E-FAF4269A12C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84A3AF8E-A4B3-44BC-8633-0B36BEF40EC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7E4C670C-57F1-452D-9529-9B5A4935184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5CD631E8-817D-4C60-A4FC-1C20D84CC7F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E984AE75-2F49-45FB-B9CB-57F70D7E539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4566CD12-BF37-4244-9D42-66141DF585FF}"/>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16</xdr:col>
      <xdr:colOff>0</xdr:colOff>
      <xdr:row>2</xdr:row>
      <xdr:rowOff>152400</xdr:rowOff>
    </xdr:from>
    <xdr:to>
      <xdr:col>16</xdr:col>
      <xdr:colOff>76200</xdr:colOff>
      <xdr:row>3</xdr:row>
      <xdr:rowOff>28575</xdr:rowOff>
    </xdr:to>
    <xdr:sp macro="" textlink="">
      <xdr:nvSpPr>
        <xdr:cNvPr id="2" name="Text Box 1">
          <a:extLst>
            <a:ext uri="{FF2B5EF4-FFF2-40B4-BE49-F238E27FC236}">
              <a16:creationId xmlns:a16="http://schemas.microsoft.com/office/drawing/2014/main" id="{0CEE36F8-7E93-4508-ABF3-AD7189D1C056}"/>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3" name="Text Box 2">
          <a:extLst>
            <a:ext uri="{FF2B5EF4-FFF2-40B4-BE49-F238E27FC236}">
              <a16:creationId xmlns:a16="http://schemas.microsoft.com/office/drawing/2014/main" id="{7B2589D0-0448-4560-A53B-6F3FD2814CBB}"/>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4" name="Text Box 3">
          <a:extLst>
            <a:ext uri="{FF2B5EF4-FFF2-40B4-BE49-F238E27FC236}">
              <a16:creationId xmlns:a16="http://schemas.microsoft.com/office/drawing/2014/main" id="{DA9D69FF-75B0-41CB-A072-00FC29629F4A}"/>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5" name="Text Box 4">
          <a:extLst>
            <a:ext uri="{FF2B5EF4-FFF2-40B4-BE49-F238E27FC236}">
              <a16:creationId xmlns:a16="http://schemas.microsoft.com/office/drawing/2014/main" id="{9D127FD7-8252-443D-9352-483C81087BC1}"/>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6" name="Text Box 5">
          <a:extLst>
            <a:ext uri="{FF2B5EF4-FFF2-40B4-BE49-F238E27FC236}">
              <a16:creationId xmlns:a16="http://schemas.microsoft.com/office/drawing/2014/main" id="{ED937907-67B7-4AE8-9A80-0994E55D3AC2}"/>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7" name="Text Box 6">
          <a:extLst>
            <a:ext uri="{FF2B5EF4-FFF2-40B4-BE49-F238E27FC236}">
              <a16:creationId xmlns:a16="http://schemas.microsoft.com/office/drawing/2014/main" id="{23D7F84A-F3DA-4070-91A6-A693E591A9EE}"/>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8" name="Text Box 1">
          <a:extLst>
            <a:ext uri="{FF2B5EF4-FFF2-40B4-BE49-F238E27FC236}">
              <a16:creationId xmlns:a16="http://schemas.microsoft.com/office/drawing/2014/main" id="{BD9A70D5-86B1-4B6F-8713-361FF66CA148}"/>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 name="Text Box 2">
          <a:extLst>
            <a:ext uri="{FF2B5EF4-FFF2-40B4-BE49-F238E27FC236}">
              <a16:creationId xmlns:a16="http://schemas.microsoft.com/office/drawing/2014/main" id="{7F5E8811-3AD4-4CA8-9DEA-6467F4CC2A2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 name="Text Box 3">
          <a:extLst>
            <a:ext uri="{FF2B5EF4-FFF2-40B4-BE49-F238E27FC236}">
              <a16:creationId xmlns:a16="http://schemas.microsoft.com/office/drawing/2014/main" id="{CDFCFC9B-EF23-404C-B078-21069E088488}"/>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 name="Text Box 4">
          <a:extLst>
            <a:ext uri="{FF2B5EF4-FFF2-40B4-BE49-F238E27FC236}">
              <a16:creationId xmlns:a16="http://schemas.microsoft.com/office/drawing/2014/main" id="{415EF614-EA84-4587-9285-50607EE8D52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 name="Text Box 5">
          <a:extLst>
            <a:ext uri="{FF2B5EF4-FFF2-40B4-BE49-F238E27FC236}">
              <a16:creationId xmlns:a16="http://schemas.microsoft.com/office/drawing/2014/main" id="{27E04238-D82A-4F21-81E3-7978F0D7433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 name="Text Box 6">
          <a:extLst>
            <a:ext uri="{FF2B5EF4-FFF2-40B4-BE49-F238E27FC236}">
              <a16:creationId xmlns:a16="http://schemas.microsoft.com/office/drawing/2014/main" id="{A5679DE9-2351-4BF5-8A65-9DE81148032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 name="Text Box 7">
          <a:extLst>
            <a:ext uri="{FF2B5EF4-FFF2-40B4-BE49-F238E27FC236}">
              <a16:creationId xmlns:a16="http://schemas.microsoft.com/office/drawing/2014/main" id="{25320F29-2FC4-44A2-A1AA-6F7210339E4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 name="Text Box 8">
          <a:extLst>
            <a:ext uri="{FF2B5EF4-FFF2-40B4-BE49-F238E27FC236}">
              <a16:creationId xmlns:a16="http://schemas.microsoft.com/office/drawing/2014/main" id="{D889F926-4F25-465A-A9FF-2D8DEE7361C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 name="Text Box 9">
          <a:extLst>
            <a:ext uri="{FF2B5EF4-FFF2-40B4-BE49-F238E27FC236}">
              <a16:creationId xmlns:a16="http://schemas.microsoft.com/office/drawing/2014/main" id="{E33C191C-E482-4F54-BFC0-74EA9388CCF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 name="Text Box 10">
          <a:extLst>
            <a:ext uri="{FF2B5EF4-FFF2-40B4-BE49-F238E27FC236}">
              <a16:creationId xmlns:a16="http://schemas.microsoft.com/office/drawing/2014/main" id="{38103D7D-3F15-4C56-871B-CB9B614E1D4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 name="Text Box 11">
          <a:extLst>
            <a:ext uri="{FF2B5EF4-FFF2-40B4-BE49-F238E27FC236}">
              <a16:creationId xmlns:a16="http://schemas.microsoft.com/office/drawing/2014/main" id="{031054C2-4A89-4663-8AE5-337182BDF1E9}"/>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 name="Text Box 12">
          <a:extLst>
            <a:ext uri="{FF2B5EF4-FFF2-40B4-BE49-F238E27FC236}">
              <a16:creationId xmlns:a16="http://schemas.microsoft.com/office/drawing/2014/main" id="{36C8D1C8-713D-4575-B882-DB65E8004EE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 name="Text Box 13">
          <a:extLst>
            <a:ext uri="{FF2B5EF4-FFF2-40B4-BE49-F238E27FC236}">
              <a16:creationId xmlns:a16="http://schemas.microsoft.com/office/drawing/2014/main" id="{76759B2C-2E2E-4D8E-90E9-90F410FF15F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 name="Text Box 14">
          <a:extLst>
            <a:ext uri="{FF2B5EF4-FFF2-40B4-BE49-F238E27FC236}">
              <a16:creationId xmlns:a16="http://schemas.microsoft.com/office/drawing/2014/main" id="{6CB16877-2FF8-4323-B506-B14036B526B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 name="Text Box 15">
          <a:extLst>
            <a:ext uri="{FF2B5EF4-FFF2-40B4-BE49-F238E27FC236}">
              <a16:creationId xmlns:a16="http://schemas.microsoft.com/office/drawing/2014/main" id="{81F0DDB0-E7E4-4E2F-A9C7-287949DA963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3" name="Text Box 16">
          <a:extLst>
            <a:ext uri="{FF2B5EF4-FFF2-40B4-BE49-F238E27FC236}">
              <a16:creationId xmlns:a16="http://schemas.microsoft.com/office/drawing/2014/main" id="{E1B318D6-CCB2-4EA7-8A0F-F900418B44C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4" name="Text Box 17">
          <a:extLst>
            <a:ext uri="{FF2B5EF4-FFF2-40B4-BE49-F238E27FC236}">
              <a16:creationId xmlns:a16="http://schemas.microsoft.com/office/drawing/2014/main" id="{28DD00FF-A727-4891-8F08-51191249C55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5" name="Text Box 18">
          <a:extLst>
            <a:ext uri="{FF2B5EF4-FFF2-40B4-BE49-F238E27FC236}">
              <a16:creationId xmlns:a16="http://schemas.microsoft.com/office/drawing/2014/main" id="{03A5B0ED-60A4-4707-8BF9-205EF1BC3D1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6" name="Text Box 19">
          <a:extLst>
            <a:ext uri="{FF2B5EF4-FFF2-40B4-BE49-F238E27FC236}">
              <a16:creationId xmlns:a16="http://schemas.microsoft.com/office/drawing/2014/main" id="{5F954024-66DD-4240-A728-4216543DC56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7" name="Text Box 20">
          <a:extLst>
            <a:ext uri="{FF2B5EF4-FFF2-40B4-BE49-F238E27FC236}">
              <a16:creationId xmlns:a16="http://schemas.microsoft.com/office/drawing/2014/main" id="{E7289BE3-6EB3-47A9-BE3C-C8BF265E0CC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8" name="Text Box 21">
          <a:extLst>
            <a:ext uri="{FF2B5EF4-FFF2-40B4-BE49-F238E27FC236}">
              <a16:creationId xmlns:a16="http://schemas.microsoft.com/office/drawing/2014/main" id="{A7CC9999-C19F-4183-80D9-74FC3A3851E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9" name="Text Box 2">
          <a:extLst>
            <a:ext uri="{FF2B5EF4-FFF2-40B4-BE49-F238E27FC236}">
              <a16:creationId xmlns:a16="http://schemas.microsoft.com/office/drawing/2014/main" id="{58FC75EB-BF89-4847-A87B-EB3D2C9084E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0" name="Text Box 3">
          <a:extLst>
            <a:ext uri="{FF2B5EF4-FFF2-40B4-BE49-F238E27FC236}">
              <a16:creationId xmlns:a16="http://schemas.microsoft.com/office/drawing/2014/main" id="{AD11953E-FBB0-4BFC-B204-30715A3B119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1" name="Text Box 4">
          <a:extLst>
            <a:ext uri="{FF2B5EF4-FFF2-40B4-BE49-F238E27FC236}">
              <a16:creationId xmlns:a16="http://schemas.microsoft.com/office/drawing/2014/main" id="{0EC63335-C6FE-4E96-B092-F3073197C62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2" name="Text Box 5">
          <a:extLst>
            <a:ext uri="{FF2B5EF4-FFF2-40B4-BE49-F238E27FC236}">
              <a16:creationId xmlns:a16="http://schemas.microsoft.com/office/drawing/2014/main" id="{409E753D-F65B-49F4-BB6F-C8762AEBDFC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3" name="Text Box 6">
          <a:extLst>
            <a:ext uri="{FF2B5EF4-FFF2-40B4-BE49-F238E27FC236}">
              <a16:creationId xmlns:a16="http://schemas.microsoft.com/office/drawing/2014/main" id="{7A365B4A-8B78-4F88-B763-A5C6E1CD3EE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4" name="Text Box 7">
          <a:extLst>
            <a:ext uri="{FF2B5EF4-FFF2-40B4-BE49-F238E27FC236}">
              <a16:creationId xmlns:a16="http://schemas.microsoft.com/office/drawing/2014/main" id="{81150344-7E49-4BFD-889E-D2C9B641E0F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35" name="Text Box 8">
          <a:extLst>
            <a:ext uri="{FF2B5EF4-FFF2-40B4-BE49-F238E27FC236}">
              <a16:creationId xmlns:a16="http://schemas.microsoft.com/office/drawing/2014/main" id="{7552B43E-CCD5-4C8F-A22A-06C4F153A51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36" name="Text Box 9">
          <a:extLst>
            <a:ext uri="{FF2B5EF4-FFF2-40B4-BE49-F238E27FC236}">
              <a16:creationId xmlns:a16="http://schemas.microsoft.com/office/drawing/2014/main" id="{2DB65D5F-7ED8-4A8B-AABB-927B966624A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37" name="Text Box 10">
          <a:extLst>
            <a:ext uri="{FF2B5EF4-FFF2-40B4-BE49-F238E27FC236}">
              <a16:creationId xmlns:a16="http://schemas.microsoft.com/office/drawing/2014/main" id="{53B9086B-0396-4AED-B618-0C701DA68B0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38" name="Text Box 11">
          <a:extLst>
            <a:ext uri="{FF2B5EF4-FFF2-40B4-BE49-F238E27FC236}">
              <a16:creationId xmlns:a16="http://schemas.microsoft.com/office/drawing/2014/main" id="{93FCDA30-AF06-4526-A30C-D26F6BFAF07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39" name="Text Box 12">
          <a:extLst>
            <a:ext uri="{FF2B5EF4-FFF2-40B4-BE49-F238E27FC236}">
              <a16:creationId xmlns:a16="http://schemas.microsoft.com/office/drawing/2014/main" id="{A4E365DB-06FB-48FA-BD83-71DC56FEAD8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0" name="Text Box 13">
          <a:extLst>
            <a:ext uri="{FF2B5EF4-FFF2-40B4-BE49-F238E27FC236}">
              <a16:creationId xmlns:a16="http://schemas.microsoft.com/office/drawing/2014/main" id="{9EAA2A87-02D5-42BE-A03B-3C1F1517CF5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1" name="Text Box 14">
          <a:extLst>
            <a:ext uri="{FF2B5EF4-FFF2-40B4-BE49-F238E27FC236}">
              <a16:creationId xmlns:a16="http://schemas.microsoft.com/office/drawing/2014/main" id="{1A7C8606-60C9-40E4-9521-4B9FB570170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2" name="Text Box 15">
          <a:extLst>
            <a:ext uri="{FF2B5EF4-FFF2-40B4-BE49-F238E27FC236}">
              <a16:creationId xmlns:a16="http://schemas.microsoft.com/office/drawing/2014/main" id="{65013FD6-31AC-4054-A6E2-204BCC2A0ED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3" name="Text Box 16">
          <a:extLst>
            <a:ext uri="{FF2B5EF4-FFF2-40B4-BE49-F238E27FC236}">
              <a16:creationId xmlns:a16="http://schemas.microsoft.com/office/drawing/2014/main" id="{0C74CFB4-41FD-4953-9CBA-6B57E74DF73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4" name="Text Box 17">
          <a:extLst>
            <a:ext uri="{FF2B5EF4-FFF2-40B4-BE49-F238E27FC236}">
              <a16:creationId xmlns:a16="http://schemas.microsoft.com/office/drawing/2014/main" id="{FC35FD0A-81B1-4EB4-812F-2BF4BB786CA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45" name="Text Box 18">
          <a:extLst>
            <a:ext uri="{FF2B5EF4-FFF2-40B4-BE49-F238E27FC236}">
              <a16:creationId xmlns:a16="http://schemas.microsoft.com/office/drawing/2014/main" id="{A959BC69-6A1E-4A16-99A8-500F5FAF0F5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46" name="Text Box 19">
          <a:extLst>
            <a:ext uri="{FF2B5EF4-FFF2-40B4-BE49-F238E27FC236}">
              <a16:creationId xmlns:a16="http://schemas.microsoft.com/office/drawing/2014/main" id="{99882C28-B65D-41D3-8E62-803DAD2D9A5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47" name="Text Box 20">
          <a:extLst>
            <a:ext uri="{FF2B5EF4-FFF2-40B4-BE49-F238E27FC236}">
              <a16:creationId xmlns:a16="http://schemas.microsoft.com/office/drawing/2014/main" id="{5F9D0319-DEF8-45E1-B2C4-9687266F3D7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48" name="Text Box 21">
          <a:extLst>
            <a:ext uri="{FF2B5EF4-FFF2-40B4-BE49-F238E27FC236}">
              <a16:creationId xmlns:a16="http://schemas.microsoft.com/office/drawing/2014/main" id="{77A3E4EC-5658-4533-B103-A5559168E24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49" name="Text Box 2">
          <a:extLst>
            <a:ext uri="{FF2B5EF4-FFF2-40B4-BE49-F238E27FC236}">
              <a16:creationId xmlns:a16="http://schemas.microsoft.com/office/drawing/2014/main" id="{55F1ADA7-F566-44E8-815F-3001E5B8997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0" name="Text Box 4">
          <a:extLst>
            <a:ext uri="{FF2B5EF4-FFF2-40B4-BE49-F238E27FC236}">
              <a16:creationId xmlns:a16="http://schemas.microsoft.com/office/drawing/2014/main" id="{61FE2A19-1F56-440E-80E8-96431AE0EF5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1" name="Text Box 5">
          <a:extLst>
            <a:ext uri="{FF2B5EF4-FFF2-40B4-BE49-F238E27FC236}">
              <a16:creationId xmlns:a16="http://schemas.microsoft.com/office/drawing/2014/main" id="{10ECF7B1-52D0-435D-905C-2DF578D38E1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2" name="Text Box 6">
          <a:extLst>
            <a:ext uri="{FF2B5EF4-FFF2-40B4-BE49-F238E27FC236}">
              <a16:creationId xmlns:a16="http://schemas.microsoft.com/office/drawing/2014/main" id="{07EA47B2-617A-4138-9539-E99C4B1FD66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3" name="Text Box 12">
          <a:extLst>
            <a:ext uri="{FF2B5EF4-FFF2-40B4-BE49-F238E27FC236}">
              <a16:creationId xmlns:a16="http://schemas.microsoft.com/office/drawing/2014/main" id="{3C259771-FAA6-48C1-B703-6B934155746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4" name="Text Box 14">
          <a:extLst>
            <a:ext uri="{FF2B5EF4-FFF2-40B4-BE49-F238E27FC236}">
              <a16:creationId xmlns:a16="http://schemas.microsoft.com/office/drawing/2014/main" id="{ACB59973-8F60-45E5-BA2F-BCFE199E28E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5" name="Text Box 15">
          <a:extLst>
            <a:ext uri="{FF2B5EF4-FFF2-40B4-BE49-F238E27FC236}">
              <a16:creationId xmlns:a16="http://schemas.microsoft.com/office/drawing/2014/main" id="{95681E70-7B2C-4AA3-8A59-C0021DB3EA7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56" name="Text Box 16">
          <a:extLst>
            <a:ext uri="{FF2B5EF4-FFF2-40B4-BE49-F238E27FC236}">
              <a16:creationId xmlns:a16="http://schemas.microsoft.com/office/drawing/2014/main" id="{E045785C-3FC7-4B87-B92C-DDB51E3938C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57" name="Text Box 17">
          <a:extLst>
            <a:ext uri="{FF2B5EF4-FFF2-40B4-BE49-F238E27FC236}">
              <a16:creationId xmlns:a16="http://schemas.microsoft.com/office/drawing/2014/main" id="{65F4AC2D-9845-4217-B5CB-9D4164D7407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58" name="Text Box 19">
          <a:extLst>
            <a:ext uri="{FF2B5EF4-FFF2-40B4-BE49-F238E27FC236}">
              <a16:creationId xmlns:a16="http://schemas.microsoft.com/office/drawing/2014/main" id="{36F24A5C-BB42-493E-B995-818FC758EBA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59" name="Text Box 20">
          <a:extLst>
            <a:ext uri="{FF2B5EF4-FFF2-40B4-BE49-F238E27FC236}">
              <a16:creationId xmlns:a16="http://schemas.microsoft.com/office/drawing/2014/main" id="{06737087-A7D1-4E90-BB11-B70872BAF9A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0" name="Text Box 21">
          <a:extLst>
            <a:ext uri="{FF2B5EF4-FFF2-40B4-BE49-F238E27FC236}">
              <a16:creationId xmlns:a16="http://schemas.microsoft.com/office/drawing/2014/main" id="{322E95DB-430D-4332-8C63-094EC2BBF0C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1" name="Text Box 24">
          <a:extLst>
            <a:ext uri="{FF2B5EF4-FFF2-40B4-BE49-F238E27FC236}">
              <a16:creationId xmlns:a16="http://schemas.microsoft.com/office/drawing/2014/main" id="{CF5B4A12-82AE-4785-8823-AD780B512F0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2" name="Text Box 25">
          <a:extLst>
            <a:ext uri="{FF2B5EF4-FFF2-40B4-BE49-F238E27FC236}">
              <a16:creationId xmlns:a16="http://schemas.microsoft.com/office/drawing/2014/main" id="{3BE5CC74-0F50-4DE2-87D9-863ABAB5ADE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3" name="Text Box 26">
          <a:extLst>
            <a:ext uri="{FF2B5EF4-FFF2-40B4-BE49-F238E27FC236}">
              <a16:creationId xmlns:a16="http://schemas.microsoft.com/office/drawing/2014/main" id="{BFE0871B-412E-481C-9A2E-8ED2DF543D9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64" name="Text Box 1">
          <a:extLst>
            <a:ext uri="{FF2B5EF4-FFF2-40B4-BE49-F238E27FC236}">
              <a16:creationId xmlns:a16="http://schemas.microsoft.com/office/drawing/2014/main" id="{1323D4CE-B631-4C34-99E1-2F0CAEBEE9AB}"/>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65" name="Text Box 2">
          <a:extLst>
            <a:ext uri="{FF2B5EF4-FFF2-40B4-BE49-F238E27FC236}">
              <a16:creationId xmlns:a16="http://schemas.microsoft.com/office/drawing/2014/main" id="{C05E8F24-48A5-4666-9058-EC62BE09BA3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66" name="Text Box 3">
          <a:extLst>
            <a:ext uri="{FF2B5EF4-FFF2-40B4-BE49-F238E27FC236}">
              <a16:creationId xmlns:a16="http://schemas.microsoft.com/office/drawing/2014/main" id="{A025FB93-26BD-4B1B-8742-CE6921137C0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67" name="Text Box 4">
          <a:extLst>
            <a:ext uri="{FF2B5EF4-FFF2-40B4-BE49-F238E27FC236}">
              <a16:creationId xmlns:a16="http://schemas.microsoft.com/office/drawing/2014/main" id="{4A0EE2A6-AF1D-4549-BF8C-DFF16E275A7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68" name="Text Box 5">
          <a:extLst>
            <a:ext uri="{FF2B5EF4-FFF2-40B4-BE49-F238E27FC236}">
              <a16:creationId xmlns:a16="http://schemas.microsoft.com/office/drawing/2014/main" id="{C98C21C6-B3FF-432B-9DC1-EBF1423851BD}"/>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69" name="Text Box 6">
          <a:extLst>
            <a:ext uri="{FF2B5EF4-FFF2-40B4-BE49-F238E27FC236}">
              <a16:creationId xmlns:a16="http://schemas.microsoft.com/office/drawing/2014/main" id="{92B27616-AC8C-4522-93CE-91711ABD67C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0" name="Text Box 7">
          <a:extLst>
            <a:ext uri="{FF2B5EF4-FFF2-40B4-BE49-F238E27FC236}">
              <a16:creationId xmlns:a16="http://schemas.microsoft.com/office/drawing/2014/main" id="{AC4C786F-8196-4EEA-8FEE-33B759FD5DD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1" name="Text Box 8">
          <a:extLst>
            <a:ext uri="{FF2B5EF4-FFF2-40B4-BE49-F238E27FC236}">
              <a16:creationId xmlns:a16="http://schemas.microsoft.com/office/drawing/2014/main" id="{F5C19734-E797-41AA-A32E-FD3E5D735A2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2" name="Text Box 9">
          <a:extLst>
            <a:ext uri="{FF2B5EF4-FFF2-40B4-BE49-F238E27FC236}">
              <a16:creationId xmlns:a16="http://schemas.microsoft.com/office/drawing/2014/main" id="{D2DAD408-4542-4554-A867-A6A0E3079C8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3" name="Text Box 10">
          <a:extLst>
            <a:ext uri="{FF2B5EF4-FFF2-40B4-BE49-F238E27FC236}">
              <a16:creationId xmlns:a16="http://schemas.microsoft.com/office/drawing/2014/main" id="{5A654271-7DD9-4E50-9790-C6A434BBADB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4" name="Text Box 11">
          <a:extLst>
            <a:ext uri="{FF2B5EF4-FFF2-40B4-BE49-F238E27FC236}">
              <a16:creationId xmlns:a16="http://schemas.microsoft.com/office/drawing/2014/main" id="{AD2EEE3C-942E-4D43-8CD2-5ECB95CDDF1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75" name="Text Box 12">
          <a:extLst>
            <a:ext uri="{FF2B5EF4-FFF2-40B4-BE49-F238E27FC236}">
              <a16:creationId xmlns:a16="http://schemas.microsoft.com/office/drawing/2014/main" id="{DD110D7B-AFA1-4F2F-B036-F9C435F43DB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76" name="Text Box 13">
          <a:extLst>
            <a:ext uri="{FF2B5EF4-FFF2-40B4-BE49-F238E27FC236}">
              <a16:creationId xmlns:a16="http://schemas.microsoft.com/office/drawing/2014/main" id="{2519961D-589B-4A34-9C61-19F6B396339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77" name="Text Box 14">
          <a:extLst>
            <a:ext uri="{FF2B5EF4-FFF2-40B4-BE49-F238E27FC236}">
              <a16:creationId xmlns:a16="http://schemas.microsoft.com/office/drawing/2014/main" id="{0F6E1CFF-BBAA-4492-A188-0CFE070FE02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78" name="Text Box 15">
          <a:extLst>
            <a:ext uri="{FF2B5EF4-FFF2-40B4-BE49-F238E27FC236}">
              <a16:creationId xmlns:a16="http://schemas.microsoft.com/office/drawing/2014/main" id="{5D5A4816-F246-4729-B3E9-A1466AD722C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79" name="Text Box 16">
          <a:extLst>
            <a:ext uri="{FF2B5EF4-FFF2-40B4-BE49-F238E27FC236}">
              <a16:creationId xmlns:a16="http://schemas.microsoft.com/office/drawing/2014/main" id="{8B9CB12D-715B-40DF-AFBE-447FDB79901E}"/>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0" name="Text Box 17">
          <a:extLst>
            <a:ext uri="{FF2B5EF4-FFF2-40B4-BE49-F238E27FC236}">
              <a16:creationId xmlns:a16="http://schemas.microsoft.com/office/drawing/2014/main" id="{4C824F64-F68C-44A2-90E0-6DD276CA5B5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1" name="Text Box 18">
          <a:extLst>
            <a:ext uri="{FF2B5EF4-FFF2-40B4-BE49-F238E27FC236}">
              <a16:creationId xmlns:a16="http://schemas.microsoft.com/office/drawing/2014/main" id="{BA68120F-46A1-4F13-BD9F-28A0A895427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2" name="Text Box 19">
          <a:extLst>
            <a:ext uri="{FF2B5EF4-FFF2-40B4-BE49-F238E27FC236}">
              <a16:creationId xmlns:a16="http://schemas.microsoft.com/office/drawing/2014/main" id="{5A72F373-F355-4C71-9614-FCE24376B1F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3" name="Text Box 20">
          <a:extLst>
            <a:ext uri="{FF2B5EF4-FFF2-40B4-BE49-F238E27FC236}">
              <a16:creationId xmlns:a16="http://schemas.microsoft.com/office/drawing/2014/main" id="{2C94B5C7-F494-46B8-ACA4-71556267BFF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4" name="Text Box 21">
          <a:extLst>
            <a:ext uri="{FF2B5EF4-FFF2-40B4-BE49-F238E27FC236}">
              <a16:creationId xmlns:a16="http://schemas.microsoft.com/office/drawing/2014/main" id="{6476035D-635E-4E5E-8CDD-B3B84F74CC1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85" name="Text Box 2">
          <a:extLst>
            <a:ext uri="{FF2B5EF4-FFF2-40B4-BE49-F238E27FC236}">
              <a16:creationId xmlns:a16="http://schemas.microsoft.com/office/drawing/2014/main" id="{882557BD-BD6B-4028-8AE1-C91711BB39F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86" name="Text Box 3">
          <a:extLst>
            <a:ext uri="{FF2B5EF4-FFF2-40B4-BE49-F238E27FC236}">
              <a16:creationId xmlns:a16="http://schemas.microsoft.com/office/drawing/2014/main" id="{2481427E-33EE-4FD8-9015-D8FF5DBE6DC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87" name="Text Box 4">
          <a:extLst>
            <a:ext uri="{FF2B5EF4-FFF2-40B4-BE49-F238E27FC236}">
              <a16:creationId xmlns:a16="http://schemas.microsoft.com/office/drawing/2014/main" id="{F2F1DC81-732E-4E85-9CFE-385CCE104D2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88" name="Text Box 5">
          <a:extLst>
            <a:ext uri="{FF2B5EF4-FFF2-40B4-BE49-F238E27FC236}">
              <a16:creationId xmlns:a16="http://schemas.microsoft.com/office/drawing/2014/main" id="{4B11AB61-F56A-45E0-8E5D-A93556DF0FF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89" name="Text Box 6">
          <a:extLst>
            <a:ext uri="{FF2B5EF4-FFF2-40B4-BE49-F238E27FC236}">
              <a16:creationId xmlns:a16="http://schemas.microsoft.com/office/drawing/2014/main" id="{26D644CC-8D76-4B57-A6A6-8F06D272035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0" name="Text Box 7">
          <a:extLst>
            <a:ext uri="{FF2B5EF4-FFF2-40B4-BE49-F238E27FC236}">
              <a16:creationId xmlns:a16="http://schemas.microsoft.com/office/drawing/2014/main" id="{291DA232-573B-4D32-8638-9153697AC14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1" name="Text Box 8">
          <a:extLst>
            <a:ext uri="{FF2B5EF4-FFF2-40B4-BE49-F238E27FC236}">
              <a16:creationId xmlns:a16="http://schemas.microsoft.com/office/drawing/2014/main" id="{1683431F-FBCE-4180-AAD1-49101A1FFECA}"/>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2" name="Text Box 9">
          <a:extLst>
            <a:ext uri="{FF2B5EF4-FFF2-40B4-BE49-F238E27FC236}">
              <a16:creationId xmlns:a16="http://schemas.microsoft.com/office/drawing/2014/main" id="{DE47555A-B2AF-470E-BB6C-F7C8774DE50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3" name="Text Box 10">
          <a:extLst>
            <a:ext uri="{FF2B5EF4-FFF2-40B4-BE49-F238E27FC236}">
              <a16:creationId xmlns:a16="http://schemas.microsoft.com/office/drawing/2014/main" id="{BB67BA00-346E-44F8-8A70-0656E2FE6F0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4" name="Text Box 11">
          <a:extLst>
            <a:ext uri="{FF2B5EF4-FFF2-40B4-BE49-F238E27FC236}">
              <a16:creationId xmlns:a16="http://schemas.microsoft.com/office/drawing/2014/main" id="{C7736FBC-98BB-4CC2-A05C-2CD32FBFA3BF}"/>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95" name="Text Box 12">
          <a:extLst>
            <a:ext uri="{FF2B5EF4-FFF2-40B4-BE49-F238E27FC236}">
              <a16:creationId xmlns:a16="http://schemas.microsoft.com/office/drawing/2014/main" id="{80711F13-CA9E-417A-B063-28A00B9C108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96" name="Text Box 13">
          <a:extLst>
            <a:ext uri="{FF2B5EF4-FFF2-40B4-BE49-F238E27FC236}">
              <a16:creationId xmlns:a16="http://schemas.microsoft.com/office/drawing/2014/main" id="{ADCB3F05-1105-4A5C-B287-379445D9C36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97" name="Text Box 14">
          <a:extLst>
            <a:ext uri="{FF2B5EF4-FFF2-40B4-BE49-F238E27FC236}">
              <a16:creationId xmlns:a16="http://schemas.microsoft.com/office/drawing/2014/main" id="{8A5E533A-FC46-44DD-9C78-1CCE70504150}"/>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98" name="Text Box 15">
          <a:extLst>
            <a:ext uri="{FF2B5EF4-FFF2-40B4-BE49-F238E27FC236}">
              <a16:creationId xmlns:a16="http://schemas.microsoft.com/office/drawing/2014/main" id="{468922BB-E1CC-4534-A100-060259927EBE}"/>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99" name="Text Box 16">
          <a:extLst>
            <a:ext uri="{FF2B5EF4-FFF2-40B4-BE49-F238E27FC236}">
              <a16:creationId xmlns:a16="http://schemas.microsoft.com/office/drawing/2014/main" id="{118F195D-43F7-4ED0-A192-1A6C0E4B709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0" name="Text Box 17">
          <a:extLst>
            <a:ext uri="{FF2B5EF4-FFF2-40B4-BE49-F238E27FC236}">
              <a16:creationId xmlns:a16="http://schemas.microsoft.com/office/drawing/2014/main" id="{0E1CFB57-949E-45DC-810C-086AF005ED0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01" name="Text Box 18">
          <a:extLst>
            <a:ext uri="{FF2B5EF4-FFF2-40B4-BE49-F238E27FC236}">
              <a16:creationId xmlns:a16="http://schemas.microsoft.com/office/drawing/2014/main" id="{B23DC5CC-AB27-4196-9AD7-ACD8ADB896F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2" name="Text Box 19">
          <a:extLst>
            <a:ext uri="{FF2B5EF4-FFF2-40B4-BE49-F238E27FC236}">
              <a16:creationId xmlns:a16="http://schemas.microsoft.com/office/drawing/2014/main" id="{1FFA1553-E5FA-47EB-9012-64A0EB7E67AA}"/>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3" name="Text Box 20">
          <a:extLst>
            <a:ext uri="{FF2B5EF4-FFF2-40B4-BE49-F238E27FC236}">
              <a16:creationId xmlns:a16="http://schemas.microsoft.com/office/drawing/2014/main" id="{66DE1FC9-3A07-45FE-BBB6-DE6EA5ED2A61}"/>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4" name="Text Box 21">
          <a:extLst>
            <a:ext uri="{FF2B5EF4-FFF2-40B4-BE49-F238E27FC236}">
              <a16:creationId xmlns:a16="http://schemas.microsoft.com/office/drawing/2014/main" id="{8972E425-787C-4229-B796-D9F26DC0AA7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5" name="Text Box 2">
          <a:extLst>
            <a:ext uri="{FF2B5EF4-FFF2-40B4-BE49-F238E27FC236}">
              <a16:creationId xmlns:a16="http://schemas.microsoft.com/office/drawing/2014/main" id="{EC8CCDB0-8EFF-4CCB-BC5B-BF572660D9F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06" name="Text Box 4">
          <a:extLst>
            <a:ext uri="{FF2B5EF4-FFF2-40B4-BE49-F238E27FC236}">
              <a16:creationId xmlns:a16="http://schemas.microsoft.com/office/drawing/2014/main" id="{F97E9283-368D-4E46-B072-EBE31E5D64B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07" name="Text Box 5">
          <a:extLst>
            <a:ext uri="{FF2B5EF4-FFF2-40B4-BE49-F238E27FC236}">
              <a16:creationId xmlns:a16="http://schemas.microsoft.com/office/drawing/2014/main" id="{98AE6A91-DA09-4F7C-971B-95858CAA374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08" name="Text Box 6">
          <a:extLst>
            <a:ext uri="{FF2B5EF4-FFF2-40B4-BE49-F238E27FC236}">
              <a16:creationId xmlns:a16="http://schemas.microsoft.com/office/drawing/2014/main" id="{60FC1F55-C0BB-48DA-BBAD-4BF8D7ABBD4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09" name="Text Box 12">
          <a:extLst>
            <a:ext uri="{FF2B5EF4-FFF2-40B4-BE49-F238E27FC236}">
              <a16:creationId xmlns:a16="http://schemas.microsoft.com/office/drawing/2014/main" id="{A24EA10B-D88C-46B2-A056-EE7EEBADE181}"/>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0" name="Text Box 14">
          <a:extLst>
            <a:ext uri="{FF2B5EF4-FFF2-40B4-BE49-F238E27FC236}">
              <a16:creationId xmlns:a16="http://schemas.microsoft.com/office/drawing/2014/main" id="{55DC0246-DFE7-4940-878C-20ADF566AED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1" name="Text Box 15">
          <a:extLst>
            <a:ext uri="{FF2B5EF4-FFF2-40B4-BE49-F238E27FC236}">
              <a16:creationId xmlns:a16="http://schemas.microsoft.com/office/drawing/2014/main" id="{CA783C2F-F06B-42AC-AB66-0C54619C77DB}"/>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2" name="Text Box 16">
          <a:extLst>
            <a:ext uri="{FF2B5EF4-FFF2-40B4-BE49-F238E27FC236}">
              <a16:creationId xmlns:a16="http://schemas.microsoft.com/office/drawing/2014/main" id="{DBD0F61C-5CC2-4053-BC09-1E006BF22A0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13" name="Text Box 17">
          <a:extLst>
            <a:ext uri="{FF2B5EF4-FFF2-40B4-BE49-F238E27FC236}">
              <a16:creationId xmlns:a16="http://schemas.microsoft.com/office/drawing/2014/main" id="{903595FD-3BE8-4F3B-837E-90AABB529CC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14" name="Text Box 19">
          <a:extLst>
            <a:ext uri="{FF2B5EF4-FFF2-40B4-BE49-F238E27FC236}">
              <a16:creationId xmlns:a16="http://schemas.microsoft.com/office/drawing/2014/main" id="{69BB4843-BE7A-4AA5-9AC5-E2CFA16A411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15" name="Text Box 20">
          <a:extLst>
            <a:ext uri="{FF2B5EF4-FFF2-40B4-BE49-F238E27FC236}">
              <a16:creationId xmlns:a16="http://schemas.microsoft.com/office/drawing/2014/main" id="{C6A4899B-7140-43E6-8E4B-C81656D7CDE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16" name="Text Box 21">
          <a:extLst>
            <a:ext uri="{FF2B5EF4-FFF2-40B4-BE49-F238E27FC236}">
              <a16:creationId xmlns:a16="http://schemas.microsoft.com/office/drawing/2014/main" id="{AABDDD0D-245A-4B54-9FFD-F90CBA43F44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152400</xdr:rowOff>
    </xdr:from>
    <xdr:to>
      <xdr:col>16</xdr:col>
      <xdr:colOff>76200</xdr:colOff>
      <xdr:row>21</xdr:row>
      <xdr:rowOff>361950</xdr:rowOff>
    </xdr:to>
    <xdr:sp macro="" textlink="">
      <xdr:nvSpPr>
        <xdr:cNvPr id="117" name="Text Box 2">
          <a:extLst>
            <a:ext uri="{FF2B5EF4-FFF2-40B4-BE49-F238E27FC236}">
              <a16:creationId xmlns:a16="http://schemas.microsoft.com/office/drawing/2014/main" id="{9019E3B5-71C9-427F-B94A-675936757B17}"/>
            </a:ext>
          </a:extLst>
        </xdr:cNvPr>
        <xdr:cNvSpPr txBox="1">
          <a:spLocks noChangeArrowheads="1"/>
        </xdr:cNvSpPr>
      </xdr:nvSpPr>
      <xdr:spPr bwMode="auto">
        <a:xfrm>
          <a:off x="7787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152400</xdr:rowOff>
    </xdr:from>
    <xdr:to>
      <xdr:col>10</xdr:col>
      <xdr:colOff>76200</xdr:colOff>
      <xdr:row>21</xdr:row>
      <xdr:rowOff>361950</xdr:rowOff>
    </xdr:to>
    <xdr:sp macro="" textlink="">
      <xdr:nvSpPr>
        <xdr:cNvPr id="118" name="Text Box 3">
          <a:extLst>
            <a:ext uri="{FF2B5EF4-FFF2-40B4-BE49-F238E27FC236}">
              <a16:creationId xmlns:a16="http://schemas.microsoft.com/office/drawing/2014/main" id="{B4A4F075-A75C-4D41-9F82-C5CF722EABBF}"/>
            </a:ext>
          </a:extLst>
        </xdr:cNvPr>
        <xdr:cNvSpPr txBox="1">
          <a:spLocks noChangeArrowheads="1"/>
        </xdr:cNvSpPr>
      </xdr:nvSpPr>
      <xdr:spPr bwMode="auto">
        <a:xfrm>
          <a:off x="44119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152400</xdr:rowOff>
    </xdr:from>
    <xdr:to>
      <xdr:col>12</xdr:col>
      <xdr:colOff>76200</xdr:colOff>
      <xdr:row>21</xdr:row>
      <xdr:rowOff>361950</xdr:rowOff>
    </xdr:to>
    <xdr:sp macro="" textlink="">
      <xdr:nvSpPr>
        <xdr:cNvPr id="119" name="Text Box 4">
          <a:extLst>
            <a:ext uri="{FF2B5EF4-FFF2-40B4-BE49-F238E27FC236}">
              <a16:creationId xmlns:a16="http://schemas.microsoft.com/office/drawing/2014/main" id="{D5D7FBD8-DEB4-46FB-A2AD-701CA5928FF1}"/>
            </a:ext>
          </a:extLst>
        </xdr:cNvPr>
        <xdr:cNvSpPr txBox="1">
          <a:spLocks noChangeArrowheads="1"/>
        </xdr:cNvSpPr>
      </xdr:nvSpPr>
      <xdr:spPr bwMode="auto">
        <a:xfrm>
          <a:off x="469392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152400</xdr:rowOff>
    </xdr:from>
    <xdr:to>
      <xdr:col>13</xdr:col>
      <xdr:colOff>76200</xdr:colOff>
      <xdr:row>21</xdr:row>
      <xdr:rowOff>361950</xdr:rowOff>
    </xdr:to>
    <xdr:sp macro="" textlink="">
      <xdr:nvSpPr>
        <xdr:cNvPr id="120" name="Text Box 5">
          <a:extLst>
            <a:ext uri="{FF2B5EF4-FFF2-40B4-BE49-F238E27FC236}">
              <a16:creationId xmlns:a16="http://schemas.microsoft.com/office/drawing/2014/main" id="{A551FFCF-5BBF-4DE1-9070-77B2F8DCDC9A}"/>
            </a:ext>
          </a:extLst>
        </xdr:cNvPr>
        <xdr:cNvSpPr txBox="1">
          <a:spLocks noChangeArrowheads="1"/>
        </xdr:cNvSpPr>
      </xdr:nvSpPr>
      <xdr:spPr bwMode="auto">
        <a:xfrm>
          <a:off x="547878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152400</xdr:rowOff>
    </xdr:from>
    <xdr:to>
      <xdr:col>15</xdr:col>
      <xdr:colOff>76200</xdr:colOff>
      <xdr:row>21</xdr:row>
      <xdr:rowOff>361950</xdr:rowOff>
    </xdr:to>
    <xdr:sp macro="" textlink="">
      <xdr:nvSpPr>
        <xdr:cNvPr id="121" name="Text Box 6">
          <a:extLst>
            <a:ext uri="{FF2B5EF4-FFF2-40B4-BE49-F238E27FC236}">
              <a16:creationId xmlns:a16="http://schemas.microsoft.com/office/drawing/2014/main" id="{A7ACD680-A6C8-44A9-A09B-45723B390B05}"/>
            </a:ext>
          </a:extLst>
        </xdr:cNvPr>
        <xdr:cNvSpPr txBox="1">
          <a:spLocks noChangeArrowheads="1"/>
        </xdr:cNvSpPr>
      </xdr:nvSpPr>
      <xdr:spPr bwMode="auto">
        <a:xfrm>
          <a:off x="7025640" y="802386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2" name="Text Box 2">
          <a:extLst>
            <a:ext uri="{FF2B5EF4-FFF2-40B4-BE49-F238E27FC236}">
              <a16:creationId xmlns:a16="http://schemas.microsoft.com/office/drawing/2014/main" id="{61730D19-D880-4594-B201-51897DA83D2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3" name="Text Box 3">
          <a:extLst>
            <a:ext uri="{FF2B5EF4-FFF2-40B4-BE49-F238E27FC236}">
              <a16:creationId xmlns:a16="http://schemas.microsoft.com/office/drawing/2014/main" id="{97B2AB39-F5B5-4952-BE00-2AAFCA8B5AB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4" name="Text Box 4">
          <a:extLst>
            <a:ext uri="{FF2B5EF4-FFF2-40B4-BE49-F238E27FC236}">
              <a16:creationId xmlns:a16="http://schemas.microsoft.com/office/drawing/2014/main" id="{046AA40B-4A40-4687-BB2B-F5AA4284E0B6}"/>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25" name="Text Box 5">
          <a:extLst>
            <a:ext uri="{FF2B5EF4-FFF2-40B4-BE49-F238E27FC236}">
              <a16:creationId xmlns:a16="http://schemas.microsoft.com/office/drawing/2014/main" id="{98F44078-A386-4AAD-9735-372323C0E5E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26" name="Text Box 6">
          <a:extLst>
            <a:ext uri="{FF2B5EF4-FFF2-40B4-BE49-F238E27FC236}">
              <a16:creationId xmlns:a16="http://schemas.microsoft.com/office/drawing/2014/main" id="{23294833-A3B5-4304-8D70-949ADD29F11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27" name="Text Box 7">
          <a:extLst>
            <a:ext uri="{FF2B5EF4-FFF2-40B4-BE49-F238E27FC236}">
              <a16:creationId xmlns:a16="http://schemas.microsoft.com/office/drawing/2014/main" id="{24923B19-1D29-431D-92BA-C7E2C627993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28" name="Text Box 8">
          <a:extLst>
            <a:ext uri="{FF2B5EF4-FFF2-40B4-BE49-F238E27FC236}">
              <a16:creationId xmlns:a16="http://schemas.microsoft.com/office/drawing/2014/main" id="{C1A11E87-C16C-4CDE-8AD4-99E3EDE79A1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29" name="Text Box 9">
          <a:extLst>
            <a:ext uri="{FF2B5EF4-FFF2-40B4-BE49-F238E27FC236}">
              <a16:creationId xmlns:a16="http://schemas.microsoft.com/office/drawing/2014/main" id="{A1B114A9-D836-4C23-8647-50A48D7CD132}"/>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0" name="Text Box 10">
          <a:extLst>
            <a:ext uri="{FF2B5EF4-FFF2-40B4-BE49-F238E27FC236}">
              <a16:creationId xmlns:a16="http://schemas.microsoft.com/office/drawing/2014/main" id="{7C591E1B-114C-4E64-A014-385667AA4DA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1" name="Text Box 11">
          <a:extLst>
            <a:ext uri="{FF2B5EF4-FFF2-40B4-BE49-F238E27FC236}">
              <a16:creationId xmlns:a16="http://schemas.microsoft.com/office/drawing/2014/main" id="{885A3663-7F67-4788-AC3B-3A9D4818352D}"/>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2" name="Text Box 12">
          <a:extLst>
            <a:ext uri="{FF2B5EF4-FFF2-40B4-BE49-F238E27FC236}">
              <a16:creationId xmlns:a16="http://schemas.microsoft.com/office/drawing/2014/main" id="{75861434-4126-4F33-B830-F53868DB294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3" name="Text Box 13">
          <a:extLst>
            <a:ext uri="{FF2B5EF4-FFF2-40B4-BE49-F238E27FC236}">
              <a16:creationId xmlns:a16="http://schemas.microsoft.com/office/drawing/2014/main" id="{4FFE93DE-FABF-4947-BD7B-24AD2581E7F6}"/>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4" name="Text Box 14">
          <a:extLst>
            <a:ext uri="{FF2B5EF4-FFF2-40B4-BE49-F238E27FC236}">
              <a16:creationId xmlns:a16="http://schemas.microsoft.com/office/drawing/2014/main" id="{394BB7B9-37FE-4726-A23D-63F2AFD82477}"/>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35" name="Text Box 15">
          <a:extLst>
            <a:ext uri="{FF2B5EF4-FFF2-40B4-BE49-F238E27FC236}">
              <a16:creationId xmlns:a16="http://schemas.microsoft.com/office/drawing/2014/main" id="{75196A4B-9EC2-4A96-9640-CDDC0DC1A99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36" name="Text Box 16">
          <a:extLst>
            <a:ext uri="{FF2B5EF4-FFF2-40B4-BE49-F238E27FC236}">
              <a16:creationId xmlns:a16="http://schemas.microsoft.com/office/drawing/2014/main" id="{7B6333BA-62AD-49DA-A4AC-EC4587F5924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37" name="Text Box 17">
          <a:extLst>
            <a:ext uri="{FF2B5EF4-FFF2-40B4-BE49-F238E27FC236}">
              <a16:creationId xmlns:a16="http://schemas.microsoft.com/office/drawing/2014/main" id="{7146526D-5CAD-431A-A1DF-9CE6708458D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38" name="Text Box 18">
          <a:extLst>
            <a:ext uri="{FF2B5EF4-FFF2-40B4-BE49-F238E27FC236}">
              <a16:creationId xmlns:a16="http://schemas.microsoft.com/office/drawing/2014/main" id="{4C2C8EFD-6585-47E3-9FA1-BCF6233E5E7B}"/>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39" name="Text Box 19">
          <a:extLst>
            <a:ext uri="{FF2B5EF4-FFF2-40B4-BE49-F238E27FC236}">
              <a16:creationId xmlns:a16="http://schemas.microsoft.com/office/drawing/2014/main" id="{393EFB8A-5C30-47D3-A761-205824910D9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0" name="Text Box 20">
          <a:extLst>
            <a:ext uri="{FF2B5EF4-FFF2-40B4-BE49-F238E27FC236}">
              <a16:creationId xmlns:a16="http://schemas.microsoft.com/office/drawing/2014/main" id="{73EE3ED2-D4B9-423E-AFF7-D0C363D2A02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1" name="Text Box 21">
          <a:extLst>
            <a:ext uri="{FF2B5EF4-FFF2-40B4-BE49-F238E27FC236}">
              <a16:creationId xmlns:a16="http://schemas.microsoft.com/office/drawing/2014/main" id="{B7739353-D2D0-43E9-89EA-C361E6C570E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2" name="Text Box 2">
          <a:extLst>
            <a:ext uri="{FF2B5EF4-FFF2-40B4-BE49-F238E27FC236}">
              <a16:creationId xmlns:a16="http://schemas.microsoft.com/office/drawing/2014/main" id="{8F42FA1C-B09F-42B0-98F0-060F3DE5BCFF}"/>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3" name="Text Box 3">
          <a:extLst>
            <a:ext uri="{FF2B5EF4-FFF2-40B4-BE49-F238E27FC236}">
              <a16:creationId xmlns:a16="http://schemas.microsoft.com/office/drawing/2014/main" id="{44A93D39-23EF-4D84-B76E-EB62DF9DB7B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4" name="Text Box 4">
          <a:extLst>
            <a:ext uri="{FF2B5EF4-FFF2-40B4-BE49-F238E27FC236}">
              <a16:creationId xmlns:a16="http://schemas.microsoft.com/office/drawing/2014/main" id="{4C3893B9-8DD7-4715-A55F-571EA26AAF7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45" name="Text Box 5">
          <a:extLst>
            <a:ext uri="{FF2B5EF4-FFF2-40B4-BE49-F238E27FC236}">
              <a16:creationId xmlns:a16="http://schemas.microsoft.com/office/drawing/2014/main" id="{DE9C6A0B-564B-4ED2-BDCD-D8DC1CA61A2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46" name="Text Box 6">
          <a:extLst>
            <a:ext uri="{FF2B5EF4-FFF2-40B4-BE49-F238E27FC236}">
              <a16:creationId xmlns:a16="http://schemas.microsoft.com/office/drawing/2014/main" id="{1B233704-7810-4D79-BE5B-35F2D90A394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47" name="Text Box 7">
          <a:extLst>
            <a:ext uri="{FF2B5EF4-FFF2-40B4-BE49-F238E27FC236}">
              <a16:creationId xmlns:a16="http://schemas.microsoft.com/office/drawing/2014/main" id="{8DF9EA02-E599-49F3-BB8F-3AD2BDE268F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48" name="Text Box 8">
          <a:extLst>
            <a:ext uri="{FF2B5EF4-FFF2-40B4-BE49-F238E27FC236}">
              <a16:creationId xmlns:a16="http://schemas.microsoft.com/office/drawing/2014/main" id="{159C5173-2ACA-4303-9CA5-80D9395177C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49" name="Text Box 9">
          <a:extLst>
            <a:ext uri="{FF2B5EF4-FFF2-40B4-BE49-F238E27FC236}">
              <a16:creationId xmlns:a16="http://schemas.microsoft.com/office/drawing/2014/main" id="{7E761E74-0605-4675-AC48-CEF51B68F0D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0" name="Text Box 10">
          <a:extLst>
            <a:ext uri="{FF2B5EF4-FFF2-40B4-BE49-F238E27FC236}">
              <a16:creationId xmlns:a16="http://schemas.microsoft.com/office/drawing/2014/main" id="{DF681E48-17AB-4038-A38D-77CFE9A35C4A}"/>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1" name="Text Box 11">
          <a:extLst>
            <a:ext uri="{FF2B5EF4-FFF2-40B4-BE49-F238E27FC236}">
              <a16:creationId xmlns:a16="http://schemas.microsoft.com/office/drawing/2014/main" id="{34485148-6E0C-44E7-850D-31A82AC91324}"/>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2" name="Text Box 12">
          <a:extLst>
            <a:ext uri="{FF2B5EF4-FFF2-40B4-BE49-F238E27FC236}">
              <a16:creationId xmlns:a16="http://schemas.microsoft.com/office/drawing/2014/main" id="{8F800B8E-8CAD-4570-8322-DDFDE9E02A7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3" name="Text Box 13">
          <a:extLst>
            <a:ext uri="{FF2B5EF4-FFF2-40B4-BE49-F238E27FC236}">
              <a16:creationId xmlns:a16="http://schemas.microsoft.com/office/drawing/2014/main" id="{303E97AE-5DEB-433B-BCBB-BD79769EA350}"/>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4" name="Text Box 14">
          <a:extLst>
            <a:ext uri="{FF2B5EF4-FFF2-40B4-BE49-F238E27FC236}">
              <a16:creationId xmlns:a16="http://schemas.microsoft.com/office/drawing/2014/main" id="{339999C7-0D00-449E-81BF-A3FE87A922A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55" name="Text Box 15">
          <a:extLst>
            <a:ext uri="{FF2B5EF4-FFF2-40B4-BE49-F238E27FC236}">
              <a16:creationId xmlns:a16="http://schemas.microsoft.com/office/drawing/2014/main" id="{391CE696-145F-409B-93AA-89F286C43C0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56" name="Text Box 16">
          <a:extLst>
            <a:ext uri="{FF2B5EF4-FFF2-40B4-BE49-F238E27FC236}">
              <a16:creationId xmlns:a16="http://schemas.microsoft.com/office/drawing/2014/main" id="{DFA15C7B-18D0-4030-9993-2F359466627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57" name="Text Box 17">
          <a:extLst>
            <a:ext uri="{FF2B5EF4-FFF2-40B4-BE49-F238E27FC236}">
              <a16:creationId xmlns:a16="http://schemas.microsoft.com/office/drawing/2014/main" id="{0728C4D9-D481-4702-AC18-6D05ECB8B61E}"/>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58" name="Text Box 18">
          <a:extLst>
            <a:ext uri="{FF2B5EF4-FFF2-40B4-BE49-F238E27FC236}">
              <a16:creationId xmlns:a16="http://schemas.microsoft.com/office/drawing/2014/main" id="{E9290EDC-E36B-4FC1-AF1C-6D3CD45F12AD}"/>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59" name="Text Box 19">
          <a:extLst>
            <a:ext uri="{FF2B5EF4-FFF2-40B4-BE49-F238E27FC236}">
              <a16:creationId xmlns:a16="http://schemas.microsoft.com/office/drawing/2014/main" id="{A87AABC1-7221-46C8-94AA-1FD6C068C0B8}"/>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0" name="Text Box 20">
          <a:extLst>
            <a:ext uri="{FF2B5EF4-FFF2-40B4-BE49-F238E27FC236}">
              <a16:creationId xmlns:a16="http://schemas.microsoft.com/office/drawing/2014/main" id="{C03CDCFD-BD99-4702-8A4B-0556887A14A2}"/>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1" name="Text Box 21">
          <a:extLst>
            <a:ext uri="{FF2B5EF4-FFF2-40B4-BE49-F238E27FC236}">
              <a16:creationId xmlns:a16="http://schemas.microsoft.com/office/drawing/2014/main" id="{13FC194B-884E-41AD-A5CF-580DC2D2780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2" name="Text Box 2">
          <a:extLst>
            <a:ext uri="{FF2B5EF4-FFF2-40B4-BE49-F238E27FC236}">
              <a16:creationId xmlns:a16="http://schemas.microsoft.com/office/drawing/2014/main" id="{B57367D0-A436-4CB5-BE45-37B3B4E654F0}"/>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3" name="Text Box 4">
          <a:extLst>
            <a:ext uri="{FF2B5EF4-FFF2-40B4-BE49-F238E27FC236}">
              <a16:creationId xmlns:a16="http://schemas.microsoft.com/office/drawing/2014/main" id="{878049D2-A74A-4088-BAFF-A46CF5285F0F}"/>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4" name="Text Box 5">
          <a:extLst>
            <a:ext uri="{FF2B5EF4-FFF2-40B4-BE49-F238E27FC236}">
              <a16:creationId xmlns:a16="http://schemas.microsoft.com/office/drawing/2014/main" id="{85A7AE9E-37D4-4027-ADA0-0D37451E920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5" name="Text Box 6">
          <a:extLst>
            <a:ext uri="{FF2B5EF4-FFF2-40B4-BE49-F238E27FC236}">
              <a16:creationId xmlns:a16="http://schemas.microsoft.com/office/drawing/2014/main" id="{F02B051B-22A4-4DE0-8828-A032519259E7}"/>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66" name="Text Box 12">
          <a:extLst>
            <a:ext uri="{FF2B5EF4-FFF2-40B4-BE49-F238E27FC236}">
              <a16:creationId xmlns:a16="http://schemas.microsoft.com/office/drawing/2014/main" id="{E92899CF-2BEA-41A0-811D-68AD40CB336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67" name="Text Box 14">
          <a:extLst>
            <a:ext uri="{FF2B5EF4-FFF2-40B4-BE49-F238E27FC236}">
              <a16:creationId xmlns:a16="http://schemas.microsoft.com/office/drawing/2014/main" id="{FB3263E3-BC75-4184-979C-9BA01AC45C0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68" name="Text Box 15">
          <a:extLst>
            <a:ext uri="{FF2B5EF4-FFF2-40B4-BE49-F238E27FC236}">
              <a16:creationId xmlns:a16="http://schemas.microsoft.com/office/drawing/2014/main" id="{968F4DBC-9EBB-4684-89C9-B8BEAFFEE5B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69" name="Text Box 16">
          <a:extLst>
            <a:ext uri="{FF2B5EF4-FFF2-40B4-BE49-F238E27FC236}">
              <a16:creationId xmlns:a16="http://schemas.microsoft.com/office/drawing/2014/main" id="{5D528BD4-5AB4-4257-86ED-AB9D238FFAF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0" name="Text Box 17">
          <a:extLst>
            <a:ext uri="{FF2B5EF4-FFF2-40B4-BE49-F238E27FC236}">
              <a16:creationId xmlns:a16="http://schemas.microsoft.com/office/drawing/2014/main" id="{A3EF01F1-BD03-4D09-9036-47484073B933}"/>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1" name="Text Box 19">
          <a:extLst>
            <a:ext uri="{FF2B5EF4-FFF2-40B4-BE49-F238E27FC236}">
              <a16:creationId xmlns:a16="http://schemas.microsoft.com/office/drawing/2014/main" id="{6C7B37DB-C416-4C21-9B77-B74AC178D26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2" name="Text Box 20">
          <a:extLst>
            <a:ext uri="{FF2B5EF4-FFF2-40B4-BE49-F238E27FC236}">
              <a16:creationId xmlns:a16="http://schemas.microsoft.com/office/drawing/2014/main" id="{C53DB919-59F4-429E-8950-3658AE9FBA9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3" name="Text Box 21">
          <a:extLst>
            <a:ext uri="{FF2B5EF4-FFF2-40B4-BE49-F238E27FC236}">
              <a16:creationId xmlns:a16="http://schemas.microsoft.com/office/drawing/2014/main" id="{CB7DD2A1-13EE-4FA2-8070-99C9A12F55FC}"/>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4" name="Text Box 24">
          <a:extLst>
            <a:ext uri="{FF2B5EF4-FFF2-40B4-BE49-F238E27FC236}">
              <a16:creationId xmlns:a16="http://schemas.microsoft.com/office/drawing/2014/main" id="{4DF0DF85-B6A8-4380-8AE3-7C1C8DC1371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75" name="Text Box 25">
          <a:extLst>
            <a:ext uri="{FF2B5EF4-FFF2-40B4-BE49-F238E27FC236}">
              <a16:creationId xmlns:a16="http://schemas.microsoft.com/office/drawing/2014/main" id="{563AF823-00A3-4444-943F-1A7B4303676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76" name="Text Box 26">
          <a:extLst>
            <a:ext uri="{FF2B5EF4-FFF2-40B4-BE49-F238E27FC236}">
              <a16:creationId xmlns:a16="http://schemas.microsoft.com/office/drawing/2014/main" id="{7F13A101-34CE-4BB4-8410-29DEB14B6E1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77" name="Text Box 2">
          <a:extLst>
            <a:ext uri="{FF2B5EF4-FFF2-40B4-BE49-F238E27FC236}">
              <a16:creationId xmlns:a16="http://schemas.microsoft.com/office/drawing/2014/main" id="{215BCB4B-C560-4E27-BF6B-C338F11DCC42}"/>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78" name="Text Box 3">
          <a:extLst>
            <a:ext uri="{FF2B5EF4-FFF2-40B4-BE49-F238E27FC236}">
              <a16:creationId xmlns:a16="http://schemas.microsoft.com/office/drawing/2014/main" id="{8B25DAF0-41E0-486E-AB8A-4DB985AB7F9F}"/>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79" name="Text Box 4">
          <a:extLst>
            <a:ext uri="{FF2B5EF4-FFF2-40B4-BE49-F238E27FC236}">
              <a16:creationId xmlns:a16="http://schemas.microsoft.com/office/drawing/2014/main" id="{B2A235BB-3706-427A-8BE8-584871BB4DD9}"/>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0" name="Text Box 5">
          <a:extLst>
            <a:ext uri="{FF2B5EF4-FFF2-40B4-BE49-F238E27FC236}">
              <a16:creationId xmlns:a16="http://schemas.microsoft.com/office/drawing/2014/main" id="{638DD262-49F4-4687-A924-8FCAC366BDD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1" name="Text Box 6">
          <a:extLst>
            <a:ext uri="{FF2B5EF4-FFF2-40B4-BE49-F238E27FC236}">
              <a16:creationId xmlns:a16="http://schemas.microsoft.com/office/drawing/2014/main" id="{F5F765AB-27D7-479D-8B5C-90139A66DC1B}"/>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2" name="Text Box 7">
          <a:extLst>
            <a:ext uri="{FF2B5EF4-FFF2-40B4-BE49-F238E27FC236}">
              <a16:creationId xmlns:a16="http://schemas.microsoft.com/office/drawing/2014/main" id="{99BBEBF4-3D95-4F91-B18F-F1B5AB4CF5C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3" name="Text Box 8">
          <a:extLst>
            <a:ext uri="{FF2B5EF4-FFF2-40B4-BE49-F238E27FC236}">
              <a16:creationId xmlns:a16="http://schemas.microsoft.com/office/drawing/2014/main" id="{5733EC7E-BD28-482D-B2CA-F611248F6972}"/>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4" name="Text Box 9">
          <a:extLst>
            <a:ext uri="{FF2B5EF4-FFF2-40B4-BE49-F238E27FC236}">
              <a16:creationId xmlns:a16="http://schemas.microsoft.com/office/drawing/2014/main" id="{074EFF71-ADA0-492C-AA3B-C37D06A5E42D}"/>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85" name="Text Box 10">
          <a:extLst>
            <a:ext uri="{FF2B5EF4-FFF2-40B4-BE49-F238E27FC236}">
              <a16:creationId xmlns:a16="http://schemas.microsoft.com/office/drawing/2014/main" id="{AD5CDC38-13AE-4DD2-8FED-C707348DA4E6}"/>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86" name="Text Box 11">
          <a:extLst>
            <a:ext uri="{FF2B5EF4-FFF2-40B4-BE49-F238E27FC236}">
              <a16:creationId xmlns:a16="http://schemas.microsoft.com/office/drawing/2014/main" id="{C91A27F0-BADD-43F2-A5E6-B1810AC43592}"/>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87" name="Text Box 12">
          <a:extLst>
            <a:ext uri="{FF2B5EF4-FFF2-40B4-BE49-F238E27FC236}">
              <a16:creationId xmlns:a16="http://schemas.microsoft.com/office/drawing/2014/main" id="{AF5AFE97-55AB-459C-8840-1125E57538E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88" name="Text Box 13">
          <a:extLst>
            <a:ext uri="{FF2B5EF4-FFF2-40B4-BE49-F238E27FC236}">
              <a16:creationId xmlns:a16="http://schemas.microsoft.com/office/drawing/2014/main" id="{78CA7C3A-E52F-4183-8EBF-0447C49ED36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89" name="Text Box 14">
          <a:extLst>
            <a:ext uri="{FF2B5EF4-FFF2-40B4-BE49-F238E27FC236}">
              <a16:creationId xmlns:a16="http://schemas.microsoft.com/office/drawing/2014/main" id="{0F4AB0BA-CFA6-469A-8A8C-2CF952619B45}"/>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0" name="Text Box 15">
          <a:extLst>
            <a:ext uri="{FF2B5EF4-FFF2-40B4-BE49-F238E27FC236}">
              <a16:creationId xmlns:a16="http://schemas.microsoft.com/office/drawing/2014/main" id="{AF6AE207-75B8-4F7E-8668-22ECA790C7B7}"/>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1" name="Text Box 16">
          <a:extLst>
            <a:ext uri="{FF2B5EF4-FFF2-40B4-BE49-F238E27FC236}">
              <a16:creationId xmlns:a16="http://schemas.microsoft.com/office/drawing/2014/main" id="{7E2F8ED2-6469-4087-B4E1-0BF383D6AB78}"/>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2" name="Text Box 17">
          <a:extLst>
            <a:ext uri="{FF2B5EF4-FFF2-40B4-BE49-F238E27FC236}">
              <a16:creationId xmlns:a16="http://schemas.microsoft.com/office/drawing/2014/main" id="{0E518913-8E11-47C7-989D-6743E18EF4A8}"/>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3" name="Text Box 18">
          <a:extLst>
            <a:ext uri="{FF2B5EF4-FFF2-40B4-BE49-F238E27FC236}">
              <a16:creationId xmlns:a16="http://schemas.microsoft.com/office/drawing/2014/main" id="{F3DE01B5-5338-45F4-AD7B-059D0B410425}"/>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4" name="Text Box 19">
          <a:extLst>
            <a:ext uri="{FF2B5EF4-FFF2-40B4-BE49-F238E27FC236}">
              <a16:creationId xmlns:a16="http://schemas.microsoft.com/office/drawing/2014/main" id="{14D84B19-E3DB-49F3-AB7D-78240F592344}"/>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195" name="Text Box 20">
          <a:extLst>
            <a:ext uri="{FF2B5EF4-FFF2-40B4-BE49-F238E27FC236}">
              <a16:creationId xmlns:a16="http://schemas.microsoft.com/office/drawing/2014/main" id="{7E5D39B0-0A37-409A-A164-B2DFAB2B70C3}"/>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196" name="Text Box 21">
          <a:extLst>
            <a:ext uri="{FF2B5EF4-FFF2-40B4-BE49-F238E27FC236}">
              <a16:creationId xmlns:a16="http://schemas.microsoft.com/office/drawing/2014/main" id="{9CF26219-CCE1-482F-8CD4-E89E0061BD3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197" name="Text Box 2">
          <a:extLst>
            <a:ext uri="{FF2B5EF4-FFF2-40B4-BE49-F238E27FC236}">
              <a16:creationId xmlns:a16="http://schemas.microsoft.com/office/drawing/2014/main" id="{7B4AFFE5-BFD7-4105-8658-97355390A4F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198" name="Text Box 3">
          <a:extLst>
            <a:ext uri="{FF2B5EF4-FFF2-40B4-BE49-F238E27FC236}">
              <a16:creationId xmlns:a16="http://schemas.microsoft.com/office/drawing/2014/main" id="{B90181E9-42A2-47A3-8D76-60C1EE3679EE}"/>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199" name="Text Box 4">
          <a:extLst>
            <a:ext uri="{FF2B5EF4-FFF2-40B4-BE49-F238E27FC236}">
              <a16:creationId xmlns:a16="http://schemas.microsoft.com/office/drawing/2014/main" id="{CD7FA2DF-6949-411F-8716-92A951D6503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0" name="Text Box 5">
          <a:extLst>
            <a:ext uri="{FF2B5EF4-FFF2-40B4-BE49-F238E27FC236}">
              <a16:creationId xmlns:a16="http://schemas.microsoft.com/office/drawing/2014/main" id="{E28E28A5-0C47-41B4-B9E7-0BB375FF6324}"/>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1" name="Text Box 6">
          <a:extLst>
            <a:ext uri="{FF2B5EF4-FFF2-40B4-BE49-F238E27FC236}">
              <a16:creationId xmlns:a16="http://schemas.microsoft.com/office/drawing/2014/main" id="{071FB4AE-0132-449E-9368-AF555754F666}"/>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2" name="Text Box 7">
          <a:extLst>
            <a:ext uri="{FF2B5EF4-FFF2-40B4-BE49-F238E27FC236}">
              <a16:creationId xmlns:a16="http://schemas.microsoft.com/office/drawing/2014/main" id="{8B32654C-56DC-4577-8C02-4B81CE970204}"/>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3" name="Text Box 8">
          <a:extLst>
            <a:ext uri="{FF2B5EF4-FFF2-40B4-BE49-F238E27FC236}">
              <a16:creationId xmlns:a16="http://schemas.microsoft.com/office/drawing/2014/main" id="{721A1F5C-00A0-48B1-90AE-1DBE842E0664}"/>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4" name="Text Box 9">
          <a:extLst>
            <a:ext uri="{FF2B5EF4-FFF2-40B4-BE49-F238E27FC236}">
              <a16:creationId xmlns:a16="http://schemas.microsoft.com/office/drawing/2014/main" id="{216D6758-1F69-41FE-A284-8EC86A6CBB7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05" name="Text Box 10">
          <a:extLst>
            <a:ext uri="{FF2B5EF4-FFF2-40B4-BE49-F238E27FC236}">
              <a16:creationId xmlns:a16="http://schemas.microsoft.com/office/drawing/2014/main" id="{FCE86681-7FB2-4BB2-A095-5BB23FA4E1C9}"/>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06" name="Text Box 11">
          <a:extLst>
            <a:ext uri="{FF2B5EF4-FFF2-40B4-BE49-F238E27FC236}">
              <a16:creationId xmlns:a16="http://schemas.microsoft.com/office/drawing/2014/main" id="{7347EA90-5179-40AD-ADC6-69B4DD3CD181}"/>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07" name="Text Box 12">
          <a:extLst>
            <a:ext uri="{FF2B5EF4-FFF2-40B4-BE49-F238E27FC236}">
              <a16:creationId xmlns:a16="http://schemas.microsoft.com/office/drawing/2014/main" id="{0C0A1ADC-E156-4B7A-98C9-BEDD42E38157}"/>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08" name="Text Box 13">
          <a:extLst>
            <a:ext uri="{FF2B5EF4-FFF2-40B4-BE49-F238E27FC236}">
              <a16:creationId xmlns:a16="http://schemas.microsoft.com/office/drawing/2014/main" id="{90694A0B-AECE-421F-A82D-234B1F620643}"/>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09" name="Text Box 14">
          <a:extLst>
            <a:ext uri="{FF2B5EF4-FFF2-40B4-BE49-F238E27FC236}">
              <a16:creationId xmlns:a16="http://schemas.microsoft.com/office/drawing/2014/main" id="{AEB87ACD-D402-40B1-8E10-0FB977A1069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0" name="Text Box 15">
          <a:extLst>
            <a:ext uri="{FF2B5EF4-FFF2-40B4-BE49-F238E27FC236}">
              <a16:creationId xmlns:a16="http://schemas.microsoft.com/office/drawing/2014/main" id="{B7E03F68-A23D-4482-BD8E-75AD3FA4420F}"/>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1" name="Text Box 16">
          <a:extLst>
            <a:ext uri="{FF2B5EF4-FFF2-40B4-BE49-F238E27FC236}">
              <a16:creationId xmlns:a16="http://schemas.microsoft.com/office/drawing/2014/main" id="{28BF71E1-56FB-46FC-8077-5CA387A00A2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2" name="Text Box 17">
          <a:extLst>
            <a:ext uri="{FF2B5EF4-FFF2-40B4-BE49-F238E27FC236}">
              <a16:creationId xmlns:a16="http://schemas.microsoft.com/office/drawing/2014/main" id="{328D99F6-5DB6-43DC-87DE-4BAA7F1287A9}"/>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21</xdr:row>
      <xdr:rowOff>161925</xdr:rowOff>
    </xdr:from>
    <xdr:to>
      <xdr:col>10</xdr:col>
      <xdr:colOff>76200</xdr:colOff>
      <xdr:row>21</xdr:row>
      <xdr:rowOff>371475</xdr:rowOff>
    </xdr:to>
    <xdr:sp macro="" textlink="">
      <xdr:nvSpPr>
        <xdr:cNvPr id="213" name="Text Box 18">
          <a:extLst>
            <a:ext uri="{FF2B5EF4-FFF2-40B4-BE49-F238E27FC236}">
              <a16:creationId xmlns:a16="http://schemas.microsoft.com/office/drawing/2014/main" id="{0C10187C-50A8-47B6-A619-20258AD9FE39}"/>
            </a:ext>
          </a:extLst>
        </xdr:cNvPr>
        <xdr:cNvSpPr txBox="1">
          <a:spLocks noChangeArrowheads="1"/>
        </xdr:cNvSpPr>
      </xdr:nvSpPr>
      <xdr:spPr bwMode="auto">
        <a:xfrm>
          <a:off x="44119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4" name="Text Box 19">
          <a:extLst>
            <a:ext uri="{FF2B5EF4-FFF2-40B4-BE49-F238E27FC236}">
              <a16:creationId xmlns:a16="http://schemas.microsoft.com/office/drawing/2014/main" id="{AF42B293-FADF-4231-A6B9-9C5CD0B590B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5" name="Text Box 20">
          <a:extLst>
            <a:ext uri="{FF2B5EF4-FFF2-40B4-BE49-F238E27FC236}">
              <a16:creationId xmlns:a16="http://schemas.microsoft.com/office/drawing/2014/main" id="{C8EC41C7-F596-4720-BD02-CFD94AD67D70}"/>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16" name="Text Box 21">
          <a:extLst>
            <a:ext uri="{FF2B5EF4-FFF2-40B4-BE49-F238E27FC236}">
              <a16:creationId xmlns:a16="http://schemas.microsoft.com/office/drawing/2014/main" id="{7DA4CB08-ECDF-47C8-A6B8-08136AEC2605}"/>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17" name="Text Box 2">
          <a:extLst>
            <a:ext uri="{FF2B5EF4-FFF2-40B4-BE49-F238E27FC236}">
              <a16:creationId xmlns:a16="http://schemas.microsoft.com/office/drawing/2014/main" id="{EF18FFA0-513A-4952-B9C9-BDA31ED8F2B6}"/>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18" name="Text Box 4">
          <a:extLst>
            <a:ext uri="{FF2B5EF4-FFF2-40B4-BE49-F238E27FC236}">
              <a16:creationId xmlns:a16="http://schemas.microsoft.com/office/drawing/2014/main" id="{AC1C6F7A-7CE6-4B46-8697-87EBA94B3623}"/>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19" name="Text Box 5">
          <a:extLst>
            <a:ext uri="{FF2B5EF4-FFF2-40B4-BE49-F238E27FC236}">
              <a16:creationId xmlns:a16="http://schemas.microsoft.com/office/drawing/2014/main" id="{8E20FFFC-60E9-4542-881B-97E2693ABAC8}"/>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0" name="Text Box 6">
          <a:extLst>
            <a:ext uri="{FF2B5EF4-FFF2-40B4-BE49-F238E27FC236}">
              <a16:creationId xmlns:a16="http://schemas.microsoft.com/office/drawing/2014/main" id="{70E87AB3-F9F0-4586-A611-15B71AC27A2A}"/>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1" name="Text Box 12">
          <a:extLst>
            <a:ext uri="{FF2B5EF4-FFF2-40B4-BE49-F238E27FC236}">
              <a16:creationId xmlns:a16="http://schemas.microsoft.com/office/drawing/2014/main" id="{D95EC5CC-7498-45A4-945D-E77D3E8026D5}"/>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2" name="Text Box 14">
          <a:extLst>
            <a:ext uri="{FF2B5EF4-FFF2-40B4-BE49-F238E27FC236}">
              <a16:creationId xmlns:a16="http://schemas.microsoft.com/office/drawing/2014/main" id="{9416FD3D-0C62-440A-BE4B-22319F0F115B}"/>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3" name="Text Box 15">
          <a:extLst>
            <a:ext uri="{FF2B5EF4-FFF2-40B4-BE49-F238E27FC236}">
              <a16:creationId xmlns:a16="http://schemas.microsoft.com/office/drawing/2014/main" id="{A96A687A-1498-4724-A966-F87341AEFACC}"/>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4" name="Text Box 16">
          <a:extLst>
            <a:ext uri="{FF2B5EF4-FFF2-40B4-BE49-F238E27FC236}">
              <a16:creationId xmlns:a16="http://schemas.microsoft.com/office/drawing/2014/main" id="{2A2886E3-2E23-456D-93C8-F26B4B7F30A0}"/>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21</xdr:row>
      <xdr:rowOff>161925</xdr:rowOff>
    </xdr:from>
    <xdr:to>
      <xdr:col>16</xdr:col>
      <xdr:colOff>76200</xdr:colOff>
      <xdr:row>21</xdr:row>
      <xdr:rowOff>371475</xdr:rowOff>
    </xdr:to>
    <xdr:sp macro="" textlink="">
      <xdr:nvSpPr>
        <xdr:cNvPr id="225" name="Text Box 17">
          <a:extLst>
            <a:ext uri="{FF2B5EF4-FFF2-40B4-BE49-F238E27FC236}">
              <a16:creationId xmlns:a16="http://schemas.microsoft.com/office/drawing/2014/main" id="{DF2EF101-0105-495E-8A75-190E9109204A}"/>
            </a:ext>
          </a:extLst>
        </xdr:cNvPr>
        <xdr:cNvSpPr txBox="1">
          <a:spLocks noChangeArrowheads="1"/>
        </xdr:cNvSpPr>
      </xdr:nvSpPr>
      <xdr:spPr bwMode="auto">
        <a:xfrm>
          <a:off x="7787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21</xdr:row>
      <xdr:rowOff>161925</xdr:rowOff>
    </xdr:from>
    <xdr:to>
      <xdr:col>12</xdr:col>
      <xdr:colOff>76200</xdr:colOff>
      <xdr:row>21</xdr:row>
      <xdr:rowOff>371475</xdr:rowOff>
    </xdr:to>
    <xdr:sp macro="" textlink="">
      <xdr:nvSpPr>
        <xdr:cNvPr id="226" name="Text Box 19">
          <a:extLst>
            <a:ext uri="{FF2B5EF4-FFF2-40B4-BE49-F238E27FC236}">
              <a16:creationId xmlns:a16="http://schemas.microsoft.com/office/drawing/2014/main" id="{AEC2EB99-266B-4E0E-A114-BDD9A02574F1}"/>
            </a:ext>
          </a:extLst>
        </xdr:cNvPr>
        <xdr:cNvSpPr txBox="1">
          <a:spLocks noChangeArrowheads="1"/>
        </xdr:cNvSpPr>
      </xdr:nvSpPr>
      <xdr:spPr bwMode="auto">
        <a:xfrm>
          <a:off x="469392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21</xdr:row>
      <xdr:rowOff>161925</xdr:rowOff>
    </xdr:from>
    <xdr:to>
      <xdr:col>13</xdr:col>
      <xdr:colOff>76200</xdr:colOff>
      <xdr:row>21</xdr:row>
      <xdr:rowOff>371475</xdr:rowOff>
    </xdr:to>
    <xdr:sp macro="" textlink="">
      <xdr:nvSpPr>
        <xdr:cNvPr id="227" name="Text Box 20">
          <a:extLst>
            <a:ext uri="{FF2B5EF4-FFF2-40B4-BE49-F238E27FC236}">
              <a16:creationId xmlns:a16="http://schemas.microsoft.com/office/drawing/2014/main" id="{0BAF1295-4E93-4E72-9D00-F351D1413325}"/>
            </a:ext>
          </a:extLst>
        </xdr:cNvPr>
        <xdr:cNvSpPr txBox="1">
          <a:spLocks noChangeArrowheads="1"/>
        </xdr:cNvSpPr>
      </xdr:nvSpPr>
      <xdr:spPr bwMode="auto">
        <a:xfrm>
          <a:off x="547878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21</xdr:row>
      <xdr:rowOff>161925</xdr:rowOff>
    </xdr:from>
    <xdr:to>
      <xdr:col>15</xdr:col>
      <xdr:colOff>76200</xdr:colOff>
      <xdr:row>21</xdr:row>
      <xdr:rowOff>371475</xdr:rowOff>
    </xdr:to>
    <xdr:sp macro="" textlink="">
      <xdr:nvSpPr>
        <xdr:cNvPr id="228" name="Text Box 21">
          <a:extLst>
            <a:ext uri="{FF2B5EF4-FFF2-40B4-BE49-F238E27FC236}">
              <a16:creationId xmlns:a16="http://schemas.microsoft.com/office/drawing/2014/main" id="{DA87DB78-7BA2-4848-B30C-A5FE55177203}"/>
            </a:ext>
          </a:extLst>
        </xdr:cNvPr>
        <xdr:cNvSpPr txBox="1">
          <a:spLocks noChangeArrowheads="1"/>
        </xdr:cNvSpPr>
      </xdr:nvSpPr>
      <xdr:spPr bwMode="auto">
        <a:xfrm>
          <a:off x="7025640" y="803338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152400</xdr:rowOff>
    </xdr:from>
    <xdr:to>
      <xdr:col>16</xdr:col>
      <xdr:colOff>76200</xdr:colOff>
      <xdr:row>3</xdr:row>
      <xdr:rowOff>28575</xdr:rowOff>
    </xdr:to>
    <xdr:sp macro="" textlink="">
      <xdr:nvSpPr>
        <xdr:cNvPr id="229" name="Text Box 1">
          <a:extLst>
            <a:ext uri="{FF2B5EF4-FFF2-40B4-BE49-F238E27FC236}">
              <a16:creationId xmlns:a16="http://schemas.microsoft.com/office/drawing/2014/main" id="{C08D397B-A94E-445F-B45E-9007C103919D}"/>
            </a:ext>
          </a:extLst>
        </xdr:cNvPr>
        <xdr:cNvSpPr txBox="1">
          <a:spLocks noChangeArrowheads="1"/>
        </xdr:cNvSpPr>
      </xdr:nvSpPr>
      <xdr:spPr bwMode="auto">
        <a:xfrm>
          <a:off x="7787640" y="1112520"/>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0" name="Text Box 1">
          <a:extLst>
            <a:ext uri="{FF2B5EF4-FFF2-40B4-BE49-F238E27FC236}">
              <a16:creationId xmlns:a16="http://schemas.microsoft.com/office/drawing/2014/main" id="{A8104725-0EB0-4908-9185-45D45868D864}"/>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xdr:row>
      <xdr:rowOff>161925</xdr:rowOff>
    </xdr:from>
    <xdr:to>
      <xdr:col>16</xdr:col>
      <xdr:colOff>76200</xdr:colOff>
      <xdr:row>3</xdr:row>
      <xdr:rowOff>38100</xdr:rowOff>
    </xdr:to>
    <xdr:sp macro="" textlink="">
      <xdr:nvSpPr>
        <xdr:cNvPr id="231" name="Text Box 1">
          <a:extLst>
            <a:ext uri="{FF2B5EF4-FFF2-40B4-BE49-F238E27FC236}">
              <a16:creationId xmlns:a16="http://schemas.microsoft.com/office/drawing/2014/main" id="{3FB0410E-5A37-4F3D-B0CB-D16F1B41DAE9}"/>
            </a:ext>
          </a:extLst>
        </xdr:cNvPr>
        <xdr:cNvSpPr txBox="1">
          <a:spLocks noChangeArrowheads="1"/>
        </xdr:cNvSpPr>
      </xdr:nvSpPr>
      <xdr:spPr bwMode="auto">
        <a:xfrm>
          <a:off x="7787640" y="1122045"/>
          <a:ext cx="762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152400</xdr:rowOff>
    </xdr:from>
    <xdr:to>
      <xdr:col>19</xdr:col>
      <xdr:colOff>76200</xdr:colOff>
      <xdr:row>6</xdr:row>
      <xdr:rowOff>38100</xdr:rowOff>
    </xdr:to>
    <xdr:sp macro="" textlink="">
      <xdr:nvSpPr>
        <xdr:cNvPr id="232" name="Text Box 3">
          <a:extLst>
            <a:ext uri="{FF2B5EF4-FFF2-40B4-BE49-F238E27FC236}">
              <a16:creationId xmlns:a16="http://schemas.microsoft.com/office/drawing/2014/main" id="{B2D1DA22-F18A-4D1E-A9AE-B6C967606BEE}"/>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3" name="Text Box 3">
          <a:extLst>
            <a:ext uri="{FF2B5EF4-FFF2-40B4-BE49-F238E27FC236}">
              <a16:creationId xmlns:a16="http://schemas.microsoft.com/office/drawing/2014/main" id="{C08AD09B-BD79-48A6-B355-7CED887AEBD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4" name="Text Box 8">
          <a:extLst>
            <a:ext uri="{FF2B5EF4-FFF2-40B4-BE49-F238E27FC236}">
              <a16:creationId xmlns:a16="http://schemas.microsoft.com/office/drawing/2014/main" id="{BC297F54-8317-49E6-8F54-F0EBB5F246F0}"/>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5" name="Text Box 13">
          <a:extLst>
            <a:ext uri="{FF2B5EF4-FFF2-40B4-BE49-F238E27FC236}">
              <a16:creationId xmlns:a16="http://schemas.microsoft.com/office/drawing/2014/main" id="{40725256-EC70-4B52-A6C1-019456AB18D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6" name="Text Box 18">
          <a:extLst>
            <a:ext uri="{FF2B5EF4-FFF2-40B4-BE49-F238E27FC236}">
              <a16:creationId xmlns:a16="http://schemas.microsoft.com/office/drawing/2014/main" id="{38A67CB7-13D6-47A6-BFC6-8D168BC78B3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7" name="Text Box 3">
          <a:extLst>
            <a:ext uri="{FF2B5EF4-FFF2-40B4-BE49-F238E27FC236}">
              <a16:creationId xmlns:a16="http://schemas.microsoft.com/office/drawing/2014/main" id="{DAB0230A-6F27-4819-9EE2-61AB6F6E5EF2}"/>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8" name="Text Box 8">
          <a:extLst>
            <a:ext uri="{FF2B5EF4-FFF2-40B4-BE49-F238E27FC236}">
              <a16:creationId xmlns:a16="http://schemas.microsoft.com/office/drawing/2014/main" id="{39FA4491-6BFE-4355-AF0E-9C3024F91641}"/>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39" name="Text Box 13">
          <a:extLst>
            <a:ext uri="{FF2B5EF4-FFF2-40B4-BE49-F238E27FC236}">
              <a16:creationId xmlns:a16="http://schemas.microsoft.com/office/drawing/2014/main" id="{1C2270F6-59FE-4E16-AC5F-3EBC78B8AB0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0" name="Text Box 18">
          <a:extLst>
            <a:ext uri="{FF2B5EF4-FFF2-40B4-BE49-F238E27FC236}">
              <a16:creationId xmlns:a16="http://schemas.microsoft.com/office/drawing/2014/main" id="{2E2234C2-3058-428D-9E9B-43AFFE1C84C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1" name="Text Box 3">
          <a:extLst>
            <a:ext uri="{FF2B5EF4-FFF2-40B4-BE49-F238E27FC236}">
              <a16:creationId xmlns:a16="http://schemas.microsoft.com/office/drawing/2014/main" id="{AECA142D-14F9-4F63-871A-1BE27496934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2" name="Text Box 8">
          <a:extLst>
            <a:ext uri="{FF2B5EF4-FFF2-40B4-BE49-F238E27FC236}">
              <a16:creationId xmlns:a16="http://schemas.microsoft.com/office/drawing/2014/main" id="{86E72124-8736-47BA-91AB-24FEA1010F3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3" name="Text Box 13">
          <a:extLst>
            <a:ext uri="{FF2B5EF4-FFF2-40B4-BE49-F238E27FC236}">
              <a16:creationId xmlns:a16="http://schemas.microsoft.com/office/drawing/2014/main" id="{CF4A4775-525D-404B-AAAD-72986DCDE9A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4" name="Text Box 18">
          <a:extLst>
            <a:ext uri="{FF2B5EF4-FFF2-40B4-BE49-F238E27FC236}">
              <a16:creationId xmlns:a16="http://schemas.microsoft.com/office/drawing/2014/main" id="{DFD432B6-254B-4749-B406-ECC73DB76A6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5" name="Text Box 3">
          <a:extLst>
            <a:ext uri="{FF2B5EF4-FFF2-40B4-BE49-F238E27FC236}">
              <a16:creationId xmlns:a16="http://schemas.microsoft.com/office/drawing/2014/main" id="{CC64D065-B12B-48D8-989F-5C03EA84E18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6" name="Text Box 8">
          <a:extLst>
            <a:ext uri="{FF2B5EF4-FFF2-40B4-BE49-F238E27FC236}">
              <a16:creationId xmlns:a16="http://schemas.microsoft.com/office/drawing/2014/main" id="{3BA9EBAE-2C91-4A56-BF29-79AC1C18FEBA}"/>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7" name="Text Box 13">
          <a:extLst>
            <a:ext uri="{FF2B5EF4-FFF2-40B4-BE49-F238E27FC236}">
              <a16:creationId xmlns:a16="http://schemas.microsoft.com/office/drawing/2014/main" id="{0D154715-0578-4167-8659-D00772A3A26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xdr:row>
      <xdr:rowOff>161925</xdr:rowOff>
    </xdr:from>
    <xdr:to>
      <xdr:col>19</xdr:col>
      <xdr:colOff>76200</xdr:colOff>
      <xdr:row>6</xdr:row>
      <xdr:rowOff>47625</xdr:rowOff>
    </xdr:to>
    <xdr:sp macro="" textlink="">
      <xdr:nvSpPr>
        <xdr:cNvPr id="248" name="Text Box 18">
          <a:extLst>
            <a:ext uri="{FF2B5EF4-FFF2-40B4-BE49-F238E27FC236}">
              <a16:creationId xmlns:a16="http://schemas.microsoft.com/office/drawing/2014/main" id="{823E3631-68CF-41B4-8C32-829C5D752A5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0</xdr:colOff>
      <xdr:row>5</xdr:row>
      <xdr:rowOff>152400</xdr:rowOff>
    </xdr:from>
    <xdr:ext cx="76200" cy="209550"/>
    <xdr:sp macro="" textlink="">
      <xdr:nvSpPr>
        <xdr:cNvPr id="249" name="Text Box 3">
          <a:extLst>
            <a:ext uri="{FF2B5EF4-FFF2-40B4-BE49-F238E27FC236}">
              <a16:creationId xmlns:a16="http://schemas.microsoft.com/office/drawing/2014/main" id="{873E734E-2719-4BD8-A990-6E7B3BDBCC7C}"/>
            </a:ext>
          </a:extLst>
        </xdr:cNvPr>
        <xdr:cNvSpPr txBox="1">
          <a:spLocks noChangeArrowheads="1"/>
        </xdr:cNvSpPr>
      </xdr:nvSpPr>
      <xdr:spPr bwMode="auto">
        <a:xfrm>
          <a:off x="11001375" y="200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0" name="Text Box 3">
          <a:extLst>
            <a:ext uri="{FF2B5EF4-FFF2-40B4-BE49-F238E27FC236}">
              <a16:creationId xmlns:a16="http://schemas.microsoft.com/office/drawing/2014/main" id="{5995815C-7D2C-4827-9311-896C9913F7D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1" name="Text Box 8">
          <a:extLst>
            <a:ext uri="{FF2B5EF4-FFF2-40B4-BE49-F238E27FC236}">
              <a16:creationId xmlns:a16="http://schemas.microsoft.com/office/drawing/2014/main" id="{793136CE-B632-4580-8F75-57C08E8BAFEE}"/>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2" name="Text Box 13">
          <a:extLst>
            <a:ext uri="{FF2B5EF4-FFF2-40B4-BE49-F238E27FC236}">
              <a16:creationId xmlns:a16="http://schemas.microsoft.com/office/drawing/2014/main" id="{6B754107-EDD5-4260-B853-BCE98F665C6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3" name="Text Box 18">
          <a:extLst>
            <a:ext uri="{FF2B5EF4-FFF2-40B4-BE49-F238E27FC236}">
              <a16:creationId xmlns:a16="http://schemas.microsoft.com/office/drawing/2014/main" id="{9858D513-9134-44A2-86C8-00B1D1A29438}"/>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4" name="Text Box 3">
          <a:extLst>
            <a:ext uri="{FF2B5EF4-FFF2-40B4-BE49-F238E27FC236}">
              <a16:creationId xmlns:a16="http://schemas.microsoft.com/office/drawing/2014/main" id="{B04389A7-60EE-48D6-94CC-48CE13F8A464}"/>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5" name="Text Box 8">
          <a:extLst>
            <a:ext uri="{FF2B5EF4-FFF2-40B4-BE49-F238E27FC236}">
              <a16:creationId xmlns:a16="http://schemas.microsoft.com/office/drawing/2014/main" id="{AE63F32F-6FE4-456E-9489-67A4E90B9E65}"/>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6" name="Text Box 13">
          <a:extLst>
            <a:ext uri="{FF2B5EF4-FFF2-40B4-BE49-F238E27FC236}">
              <a16:creationId xmlns:a16="http://schemas.microsoft.com/office/drawing/2014/main" id="{A3A76F4D-3B21-4D3B-BB94-D90C637A98D6}"/>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7" name="Text Box 18">
          <a:extLst>
            <a:ext uri="{FF2B5EF4-FFF2-40B4-BE49-F238E27FC236}">
              <a16:creationId xmlns:a16="http://schemas.microsoft.com/office/drawing/2014/main" id="{84E19736-86C7-4514-9C5D-0C4D23C2EB5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8" name="Text Box 3">
          <a:extLst>
            <a:ext uri="{FF2B5EF4-FFF2-40B4-BE49-F238E27FC236}">
              <a16:creationId xmlns:a16="http://schemas.microsoft.com/office/drawing/2014/main" id="{E22F8024-91E7-4AEC-AC0F-16FF171AD87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59" name="Text Box 8">
          <a:extLst>
            <a:ext uri="{FF2B5EF4-FFF2-40B4-BE49-F238E27FC236}">
              <a16:creationId xmlns:a16="http://schemas.microsoft.com/office/drawing/2014/main" id="{727F66FE-63E9-4531-A990-95F9BD8368B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0" name="Text Box 13">
          <a:extLst>
            <a:ext uri="{FF2B5EF4-FFF2-40B4-BE49-F238E27FC236}">
              <a16:creationId xmlns:a16="http://schemas.microsoft.com/office/drawing/2014/main" id="{6E533DB7-0CC8-4D37-831D-2FEBDC99026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1" name="Text Box 18">
          <a:extLst>
            <a:ext uri="{FF2B5EF4-FFF2-40B4-BE49-F238E27FC236}">
              <a16:creationId xmlns:a16="http://schemas.microsoft.com/office/drawing/2014/main" id="{6F40CB82-4844-407A-9DD9-99426807856B}"/>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2" name="Text Box 3">
          <a:extLst>
            <a:ext uri="{FF2B5EF4-FFF2-40B4-BE49-F238E27FC236}">
              <a16:creationId xmlns:a16="http://schemas.microsoft.com/office/drawing/2014/main" id="{CDE3640C-30C1-42C3-B909-024E26AA715D}"/>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3" name="Text Box 8">
          <a:extLst>
            <a:ext uri="{FF2B5EF4-FFF2-40B4-BE49-F238E27FC236}">
              <a16:creationId xmlns:a16="http://schemas.microsoft.com/office/drawing/2014/main" id="{59C3299C-1443-4F91-B584-D0B08A30B39C}"/>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4" name="Text Box 13">
          <a:extLst>
            <a:ext uri="{FF2B5EF4-FFF2-40B4-BE49-F238E27FC236}">
              <a16:creationId xmlns:a16="http://schemas.microsoft.com/office/drawing/2014/main" id="{7159D5B4-3F8E-4EF7-BBED-387329619899}"/>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xdr:row>
      <xdr:rowOff>161925</xdr:rowOff>
    </xdr:from>
    <xdr:ext cx="76200" cy="209550"/>
    <xdr:sp macro="" textlink="">
      <xdr:nvSpPr>
        <xdr:cNvPr id="265" name="Text Box 18">
          <a:extLst>
            <a:ext uri="{FF2B5EF4-FFF2-40B4-BE49-F238E27FC236}">
              <a16:creationId xmlns:a16="http://schemas.microsoft.com/office/drawing/2014/main" id="{426E2056-AD62-422D-AD1F-85E5A7A734D3}"/>
            </a:ext>
          </a:extLst>
        </xdr:cNvPr>
        <xdr:cNvSpPr txBox="1">
          <a:spLocks noChangeArrowheads="1"/>
        </xdr:cNvSpPr>
      </xdr:nvSpPr>
      <xdr:spPr bwMode="auto">
        <a:xfrm>
          <a:off x="11001375" y="201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view="pageBreakPreview" topLeftCell="A14" zoomScaleNormal="100" zoomScaleSheetLayoutView="100" workbookViewId="0">
      <selection activeCell="N7" sqref="N7:O21"/>
    </sheetView>
  </sheetViews>
  <sheetFormatPr defaultColWidth="9" defaultRowHeight="16.5"/>
  <cols>
    <col min="1" max="2" width="4.625" style="5" customWidth="1"/>
    <col min="3" max="4" width="11.5" style="5" customWidth="1"/>
    <col min="5" max="6" width="11.125" style="5" customWidth="1"/>
    <col min="7" max="7" width="2.625" style="5" customWidth="1"/>
    <col min="8" max="8" width="3.125" style="5" customWidth="1"/>
    <col min="9" max="10" width="4.125" style="5" customWidth="1"/>
    <col min="11" max="12" width="11.5" style="5" customWidth="1"/>
    <col min="13" max="14" width="11.125" style="5" customWidth="1"/>
    <col min="15" max="15" width="2.625" style="5" customWidth="1"/>
    <col min="16" max="16384" width="9" style="5"/>
  </cols>
  <sheetData>
    <row r="1" spans="1:15" ht="50.25" customHeight="1">
      <c r="A1" s="118" t="s">
        <v>24</v>
      </c>
      <c r="B1" s="118"/>
      <c r="C1" s="118"/>
      <c r="D1" s="118"/>
      <c r="E1" s="118"/>
      <c r="F1" s="118"/>
      <c r="G1" s="118"/>
      <c r="H1" s="118"/>
      <c r="I1" s="118"/>
      <c r="J1" s="118"/>
      <c r="K1" s="118"/>
      <c r="L1" s="118"/>
      <c r="M1" s="118"/>
      <c r="N1" s="118"/>
      <c r="O1" s="118"/>
    </row>
    <row r="2" spans="1:15" ht="26.25" customHeight="1">
      <c r="A2" s="120">
        <v>2023</v>
      </c>
      <c r="B2" s="120"/>
      <c r="C2" s="6" t="s">
        <v>0</v>
      </c>
      <c r="D2" s="119"/>
      <c r="E2" s="119"/>
      <c r="F2" s="119"/>
      <c r="G2" s="119"/>
      <c r="H2" s="7"/>
      <c r="I2" s="8" t="s">
        <v>1</v>
      </c>
      <c r="J2" s="8"/>
      <c r="K2" s="121"/>
      <c r="L2" s="121"/>
      <c r="M2" s="121"/>
      <c r="N2" s="121"/>
      <c r="O2" s="121"/>
    </row>
    <row r="3" spans="1:15" ht="26.25" customHeight="1">
      <c r="A3" s="120">
        <v>4</v>
      </c>
      <c r="B3" s="120"/>
      <c r="C3" s="6" t="s">
        <v>2</v>
      </c>
      <c r="D3" s="6"/>
      <c r="E3" s="6"/>
      <c r="F3" s="6"/>
      <c r="G3" s="9"/>
      <c r="H3" s="9"/>
      <c r="I3" s="8" t="s">
        <v>3</v>
      </c>
      <c r="J3" s="8"/>
      <c r="K3" s="10"/>
      <c r="L3" s="11" t="s">
        <v>25</v>
      </c>
      <c r="M3" s="92"/>
      <c r="N3" s="92"/>
      <c r="O3" s="92"/>
    </row>
    <row r="4" spans="1:15" ht="6" customHeight="1" thickBot="1"/>
    <row r="5" spans="1:15" ht="37.5" customHeight="1">
      <c r="A5" s="106" t="s">
        <v>4</v>
      </c>
      <c r="B5" s="93" t="s">
        <v>5</v>
      </c>
      <c r="C5" s="110" t="s">
        <v>33</v>
      </c>
      <c r="D5" s="111"/>
      <c r="E5" s="112" t="s">
        <v>35</v>
      </c>
      <c r="F5" s="102" t="s">
        <v>36</v>
      </c>
      <c r="G5" s="103"/>
      <c r="H5" s="12"/>
      <c r="I5" s="106" t="s">
        <v>4</v>
      </c>
      <c r="J5" s="93" t="s">
        <v>5</v>
      </c>
      <c r="K5" s="110" t="s">
        <v>33</v>
      </c>
      <c r="L5" s="111"/>
      <c r="M5" s="112" t="s">
        <v>35</v>
      </c>
      <c r="N5" s="102" t="s">
        <v>36</v>
      </c>
      <c r="O5" s="103"/>
    </row>
    <row r="6" spans="1:15" ht="25.5" customHeight="1" thickBot="1">
      <c r="A6" s="107"/>
      <c r="B6" s="94"/>
      <c r="C6" s="14" t="s">
        <v>40</v>
      </c>
      <c r="D6" s="15" t="s">
        <v>41</v>
      </c>
      <c r="E6" s="113"/>
      <c r="F6" s="104"/>
      <c r="G6" s="105"/>
      <c r="H6" s="16"/>
      <c r="I6" s="107"/>
      <c r="J6" s="94"/>
      <c r="K6" s="14" t="s">
        <v>40</v>
      </c>
      <c r="L6" s="15" t="s">
        <v>41</v>
      </c>
      <c r="M6" s="113"/>
      <c r="N6" s="104"/>
      <c r="O6" s="105"/>
    </row>
    <row r="7" spans="1:15" ht="30" customHeight="1">
      <c r="A7" s="17">
        <v>1</v>
      </c>
      <c r="B7" s="1" t="str">
        <f>TEXT(DATE($A$2,$A$3,A7),"aaa")</f>
        <v>土</v>
      </c>
      <c r="C7" s="18">
        <v>0.375</v>
      </c>
      <c r="D7" s="19">
        <v>0.79166666666666663</v>
      </c>
      <c r="E7" s="19">
        <f t="shared" ref="E7:E22" si="0">IF(C7="","",D7-C7)</f>
        <v>0.41666666666666663</v>
      </c>
      <c r="F7" s="108"/>
      <c r="G7" s="109"/>
      <c r="H7" s="20"/>
      <c r="I7" s="17">
        <v>17</v>
      </c>
      <c r="J7" s="4" t="str">
        <f t="shared" ref="J7:J18" si="1">TEXT(DATE($A$2,$A$3,I7),"aaa")</f>
        <v>月</v>
      </c>
      <c r="K7" s="21">
        <v>0.375</v>
      </c>
      <c r="L7" s="22">
        <v>0.75</v>
      </c>
      <c r="M7" s="22">
        <f>IF(K7="","",L7-K7)</f>
        <v>0.375</v>
      </c>
      <c r="N7" s="99" t="s">
        <v>6</v>
      </c>
      <c r="O7" s="100"/>
    </row>
    <row r="8" spans="1:15" ht="30" customHeight="1">
      <c r="A8" s="23">
        <v>2</v>
      </c>
      <c r="B8" s="2" t="str">
        <f t="shared" ref="B8:B22" si="2">TEXT(DATE($A$2,$A$3,A8),"aaa")</f>
        <v>日</v>
      </c>
      <c r="C8" s="18"/>
      <c r="D8" s="19"/>
      <c r="E8" s="19" t="str">
        <f t="shared" si="0"/>
        <v/>
      </c>
      <c r="F8" s="84"/>
      <c r="G8" s="85"/>
      <c r="H8" s="24"/>
      <c r="I8" s="23">
        <v>18</v>
      </c>
      <c r="J8" s="25" t="str">
        <f t="shared" si="1"/>
        <v>火</v>
      </c>
      <c r="K8" s="26"/>
      <c r="L8" s="27"/>
      <c r="M8" s="27" t="str">
        <f t="shared" ref="M8:M21" si="3">IF(K8="","",L8-K8)</f>
        <v/>
      </c>
      <c r="N8" s="95" t="s">
        <v>43</v>
      </c>
      <c r="O8" s="96"/>
    </row>
    <row r="9" spans="1:15" ht="30" customHeight="1">
      <c r="A9" s="23">
        <v>3</v>
      </c>
      <c r="B9" s="2" t="str">
        <f t="shared" si="2"/>
        <v>月</v>
      </c>
      <c r="C9" s="18"/>
      <c r="D9" s="19"/>
      <c r="E9" s="19" t="str">
        <f t="shared" si="0"/>
        <v/>
      </c>
      <c r="F9" s="82"/>
      <c r="G9" s="83"/>
      <c r="H9" s="24"/>
      <c r="I9" s="23">
        <v>19</v>
      </c>
      <c r="J9" s="25" t="str">
        <f t="shared" si="1"/>
        <v>水</v>
      </c>
      <c r="K9" s="26"/>
      <c r="L9" s="27"/>
      <c r="M9" s="27" t="str">
        <f t="shared" si="3"/>
        <v/>
      </c>
      <c r="N9" s="101" t="s">
        <v>7</v>
      </c>
      <c r="O9" s="91"/>
    </row>
    <row r="10" spans="1:15" ht="30" customHeight="1">
      <c r="A10" s="23">
        <v>4</v>
      </c>
      <c r="B10" s="2" t="str">
        <f t="shared" si="2"/>
        <v>火</v>
      </c>
      <c r="C10" s="18">
        <v>0.45833333333333298</v>
      </c>
      <c r="D10" s="19">
        <v>0.625</v>
      </c>
      <c r="E10" s="19">
        <f t="shared" si="0"/>
        <v>0.16666666666666702</v>
      </c>
      <c r="F10" s="84"/>
      <c r="G10" s="85"/>
      <c r="H10" s="12"/>
      <c r="I10" s="23">
        <v>20</v>
      </c>
      <c r="J10" s="25" t="str">
        <f t="shared" si="1"/>
        <v>木</v>
      </c>
      <c r="K10" s="18">
        <v>0.35416666666666669</v>
      </c>
      <c r="L10" s="19">
        <v>0.70833333333333337</v>
      </c>
      <c r="M10" s="27">
        <f t="shared" si="3"/>
        <v>0.35416666666666669</v>
      </c>
      <c r="N10" s="97"/>
      <c r="O10" s="98"/>
    </row>
    <row r="11" spans="1:15" ht="30" customHeight="1">
      <c r="A11" s="23">
        <v>5</v>
      </c>
      <c r="B11" s="2" t="str">
        <f t="shared" si="2"/>
        <v>水</v>
      </c>
      <c r="C11" s="18">
        <v>0.35416666666666669</v>
      </c>
      <c r="D11" s="19">
        <v>0.91666666666666663</v>
      </c>
      <c r="E11" s="19">
        <f t="shared" si="0"/>
        <v>0.5625</v>
      </c>
      <c r="F11" s="82"/>
      <c r="G11" s="83"/>
      <c r="H11" s="20"/>
      <c r="I11" s="23">
        <v>21</v>
      </c>
      <c r="J11" s="25" t="str">
        <f t="shared" si="1"/>
        <v>金</v>
      </c>
      <c r="K11" s="18">
        <v>0.35416666666666669</v>
      </c>
      <c r="L11" s="19">
        <v>0.70833333333333337</v>
      </c>
      <c r="M11" s="19">
        <f t="shared" si="3"/>
        <v>0.35416666666666669</v>
      </c>
      <c r="N11" s="86"/>
      <c r="O11" s="87"/>
    </row>
    <row r="12" spans="1:15" ht="30" customHeight="1">
      <c r="A12" s="23">
        <v>6</v>
      </c>
      <c r="B12" s="2" t="str">
        <f t="shared" si="2"/>
        <v>木</v>
      </c>
      <c r="C12" s="18">
        <v>0.375</v>
      </c>
      <c r="D12" s="19">
        <v>0.79166666666666663</v>
      </c>
      <c r="E12" s="19">
        <f t="shared" ref="E12:E13" si="4">IF(C12="","",D12-C12)</f>
        <v>0.41666666666666663</v>
      </c>
      <c r="F12" s="84" t="s">
        <v>28</v>
      </c>
      <c r="G12" s="85"/>
      <c r="H12" s="20"/>
      <c r="I12" s="23">
        <v>22</v>
      </c>
      <c r="J12" s="28" t="str">
        <f t="shared" si="1"/>
        <v>土</v>
      </c>
      <c r="K12" s="18">
        <v>0.35416666666666669</v>
      </c>
      <c r="L12" s="19">
        <v>0.70833333333333337</v>
      </c>
      <c r="M12" s="19">
        <f t="shared" si="3"/>
        <v>0.35416666666666669</v>
      </c>
      <c r="N12" s="86"/>
      <c r="O12" s="87"/>
    </row>
    <row r="13" spans="1:15" ht="30" customHeight="1">
      <c r="A13" s="23">
        <v>7</v>
      </c>
      <c r="B13" s="2" t="str">
        <f t="shared" si="2"/>
        <v>金</v>
      </c>
      <c r="C13" s="18">
        <v>0.41666666666666669</v>
      </c>
      <c r="D13" s="19">
        <v>0.75</v>
      </c>
      <c r="E13" s="19">
        <f t="shared" si="4"/>
        <v>0.33333333333333331</v>
      </c>
      <c r="F13" s="82" t="s">
        <v>8</v>
      </c>
      <c r="G13" s="83"/>
      <c r="H13" s="20"/>
      <c r="I13" s="23">
        <v>23</v>
      </c>
      <c r="J13" s="25" t="str">
        <f t="shared" si="1"/>
        <v>日</v>
      </c>
      <c r="K13" s="18"/>
      <c r="L13" s="19"/>
      <c r="M13" s="19" t="str">
        <f t="shared" si="3"/>
        <v/>
      </c>
      <c r="N13" s="90"/>
      <c r="O13" s="91"/>
    </row>
    <row r="14" spans="1:15" ht="30" customHeight="1">
      <c r="A14" s="23">
        <v>8</v>
      </c>
      <c r="B14" s="2" t="str">
        <f t="shared" si="2"/>
        <v>土</v>
      </c>
      <c r="C14" s="18">
        <v>0.41666666666666669</v>
      </c>
      <c r="D14" s="19">
        <v>0.70833333333333337</v>
      </c>
      <c r="E14" s="19">
        <f t="shared" si="0"/>
        <v>0.29166666666666669</v>
      </c>
      <c r="F14" s="84" t="s">
        <v>6</v>
      </c>
      <c r="G14" s="85"/>
      <c r="H14" s="6"/>
      <c r="I14" s="23">
        <v>24</v>
      </c>
      <c r="J14" s="25" t="str">
        <f t="shared" si="1"/>
        <v>月</v>
      </c>
      <c r="K14" s="18"/>
      <c r="L14" s="19"/>
      <c r="M14" s="19" t="str">
        <f t="shared" si="3"/>
        <v/>
      </c>
      <c r="N14" s="90"/>
      <c r="O14" s="91"/>
    </row>
    <row r="15" spans="1:15" ht="30" customHeight="1">
      <c r="A15" s="23">
        <v>9</v>
      </c>
      <c r="B15" s="2" t="str">
        <f t="shared" si="2"/>
        <v>日</v>
      </c>
      <c r="C15" s="18"/>
      <c r="D15" s="19"/>
      <c r="E15" s="19" t="str">
        <f t="shared" si="0"/>
        <v/>
      </c>
      <c r="F15" s="82"/>
      <c r="G15" s="83"/>
      <c r="H15" s="24"/>
      <c r="I15" s="23">
        <v>25</v>
      </c>
      <c r="J15" s="25" t="str">
        <f t="shared" si="1"/>
        <v>火</v>
      </c>
      <c r="K15" s="18">
        <v>0.35416666666666669</v>
      </c>
      <c r="L15" s="19">
        <v>0.70833333333333337</v>
      </c>
      <c r="M15" s="19">
        <f t="shared" si="3"/>
        <v>0.35416666666666669</v>
      </c>
      <c r="N15" s="97"/>
      <c r="O15" s="98"/>
    </row>
    <row r="16" spans="1:15" ht="30" customHeight="1">
      <c r="A16" s="23">
        <v>10</v>
      </c>
      <c r="B16" s="2" t="str">
        <f t="shared" si="2"/>
        <v>月</v>
      </c>
      <c r="C16" s="18"/>
      <c r="D16" s="19"/>
      <c r="E16" s="19" t="str">
        <f t="shared" si="0"/>
        <v/>
      </c>
      <c r="F16" s="82"/>
      <c r="G16" s="83"/>
      <c r="H16" s="24"/>
      <c r="I16" s="23">
        <v>26</v>
      </c>
      <c r="J16" s="25" t="str">
        <f t="shared" si="1"/>
        <v>水</v>
      </c>
      <c r="K16" s="18">
        <v>0.58333333333333337</v>
      </c>
      <c r="L16" s="19">
        <v>0.79166666666666663</v>
      </c>
      <c r="M16" s="19">
        <f t="shared" si="3"/>
        <v>0.20833333333333326</v>
      </c>
      <c r="N16" s="86"/>
      <c r="O16" s="87"/>
    </row>
    <row r="17" spans="1:16" ht="30" customHeight="1">
      <c r="A17" s="23">
        <v>11</v>
      </c>
      <c r="B17" s="2" t="str">
        <f t="shared" si="2"/>
        <v>火</v>
      </c>
      <c r="C17" s="29">
        <v>0.41666666666666669</v>
      </c>
      <c r="D17" s="27">
        <v>0.75</v>
      </c>
      <c r="E17" s="19">
        <f t="shared" si="0"/>
        <v>0.33333333333333331</v>
      </c>
      <c r="F17" s="82"/>
      <c r="G17" s="83"/>
      <c r="H17" s="24"/>
      <c r="I17" s="23">
        <v>27</v>
      </c>
      <c r="J17" s="25" t="str">
        <f t="shared" si="1"/>
        <v>木</v>
      </c>
      <c r="K17" s="29">
        <v>0.41666666666666669</v>
      </c>
      <c r="L17" s="27">
        <v>0.75</v>
      </c>
      <c r="M17" s="19">
        <f t="shared" si="3"/>
        <v>0.33333333333333331</v>
      </c>
      <c r="N17" s="86"/>
      <c r="O17" s="87"/>
    </row>
    <row r="18" spans="1:16" ht="30" customHeight="1">
      <c r="A18" s="23">
        <v>12</v>
      </c>
      <c r="B18" s="2" t="str">
        <f t="shared" si="2"/>
        <v>水</v>
      </c>
      <c r="C18" s="29">
        <v>0.35416666666666669</v>
      </c>
      <c r="D18" s="27">
        <v>0.66666666666666663</v>
      </c>
      <c r="E18" s="19">
        <f t="shared" si="0"/>
        <v>0.31249999999999994</v>
      </c>
      <c r="F18" s="82"/>
      <c r="G18" s="83"/>
      <c r="H18" s="24"/>
      <c r="I18" s="23">
        <v>28</v>
      </c>
      <c r="J18" s="25" t="str">
        <f t="shared" si="1"/>
        <v>金</v>
      </c>
      <c r="K18" s="29">
        <v>0.41666666666666669</v>
      </c>
      <c r="L18" s="27">
        <v>0.75</v>
      </c>
      <c r="M18" s="19">
        <f t="shared" si="3"/>
        <v>0.33333333333333331</v>
      </c>
      <c r="N18" s="86"/>
      <c r="O18" s="87"/>
    </row>
    <row r="19" spans="1:16" ht="30" customHeight="1">
      <c r="A19" s="23">
        <v>13</v>
      </c>
      <c r="B19" s="2" t="str">
        <f t="shared" si="2"/>
        <v>木</v>
      </c>
      <c r="C19" s="29">
        <v>0.35416666666666669</v>
      </c>
      <c r="D19" s="27">
        <v>0.66666666666666663</v>
      </c>
      <c r="E19" s="19">
        <f t="shared" ref="E19" si="5">IF(C19="","",D19-C19)</f>
        <v>0.31249999999999994</v>
      </c>
      <c r="F19" s="84"/>
      <c r="G19" s="85"/>
      <c r="H19" s="24"/>
      <c r="I19" s="23">
        <v>29</v>
      </c>
      <c r="J19" s="25" t="s">
        <v>44</v>
      </c>
      <c r="K19" s="18"/>
      <c r="L19" s="19"/>
      <c r="M19" s="19" t="str">
        <f t="shared" si="3"/>
        <v/>
      </c>
      <c r="N19" s="90"/>
      <c r="O19" s="91"/>
    </row>
    <row r="20" spans="1:16" ht="30" customHeight="1">
      <c r="A20" s="23">
        <v>14</v>
      </c>
      <c r="B20" s="2" t="str">
        <f t="shared" si="2"/>
        <v>金</v>
      </c>
      <c r="C20" s="29">
        <v>0.41666666666666669</v>
      </c>
      <c r="D20" s="27">
        <v>0.75</v>
      </c>
      <c r="E20" s="27">
        <f t="shared" si="0"/>
        <v>0.33333333333333331</v>
      </c>
      <c r="F20" s="84"/>
      <c r="G20" s="85"/>
      <c r="H20" s="12"/>
      <c r="I20" s="23">
        <v>30</v>
      </c>
      <c r="J20" s="25" t="str">
        <f>TEXT(DATE($A$2,$A$3,I20),"aaa")</f>
        <v>日</v>
      </c>
      <c r="K20" s="18"/>
      <c r="L20" s="19"/>
      <c r="M20" s="19" t="str">
        <f t="shared" si="3"/>
        <v/>
      </c>
      <c r="N20" s="88"/>
      <c r="O20" s="89"/>
    </row>
    <row r="21" spans="1:16" ht="30" customHeight="1" thickBot="1">
      <c r="A21" s="23">
        <v>15</v>
      </c>
      <c r="B21" s="2" t="str">
        <f t="shared" si="2"/>
        <v>土</v>
      </c>
      <c r="C21" s="29"/>
      <c r="D21" s="27"/>
      <c r="E21" s="27" t="str">
        <f t="shared" si="0"/>
        <v/>
      </c>
      <c r="F21" s="128" t="s">
        <v>42</v>
      </c>
      <c r="G21" s="89"/>
      <c r="H21" s="12"/>
      <c r="I21" s="30"/>
      <c r="J21" s="13"/>
      <c r="K21" s="31"/>
      <c r="L21" s="32"/>
      <c r="M21" s="32" t="str">
        <f t="shared" si="3"/>
        <v/>
      </c>
      <c r="N21" s="114"/>
      <c r="O21" s="115"/>
    </row>
    <row r="22" spans="1:16" ht="30" customHeight="1" thickBot="1">
      <c r="A22" s="30">
        <v>16</v>
      </c>
      <c r="B22" s="3" t="str">
        <f t="shared" si="2"/>
        <v>日</v>
      </c>
      <c r="C22" s="33">
        <v>0.35416666666666669</v>
      </c>
      <c r="D22" s="32">
        <v>0.66666666666666663</v>
      </c>
      <c r="E22" s="32">
        <f t="shared" si="0"/>
        <v>0.31249999999999994</v>
      </c>
      <c r="F22" s="129" t="s">
        <v>6</v>
      </c>
      <c r="G22" s="115"/>
      <c r="H22" s="24"/>
      <c r="I22" s="127" t="s">
        <v>37</v>
      </c>
      <c r="J22" s="125"/>
      <c r="K22" s="125"/>
      <c r="L22" s="125"/>
      <c r="M22" s="34">
        <f>SUM(E7:E22,M7:M21)</f>
        <v>6.4583333333333348</v>
      </c>
      <c r="N22" s="35"/>
      <c r="O22" s="36"/>
    </row>
    <row r="23" spans="1:16" ht="6" customHeight="1">
      <c r="A23" s="37"/>
      <c r="D23" s="37"/>
      <c r="E23" s="37"/>
      <c r="F23" s="38"/>
      <c r="G23" s="39"/>
      <c r="H23" s="39"/>
      <c r="I23" s="130"/>
      <c r="J23" s="130"/>
      <c r="K23" s="39"/>
      <c r="L23" s="39"/>
      <c r="M23" s="39"/>
      <c r="N23" s="39"/>
    </row>
    <row r="24" spans="1:16" ht="21.75" customHeight="1" thickBot="1">
      <c r="A24" s="37"/>
      <c r="D24" s="37"/>
      <c r="E24" s="37"/>
      <c r="F24" s="38"/>
      <c r="G24" s="39"/>
      <c r="H24" s="39"/>
      <c r="I24" s="119"/>
      <c r="J24" s="119"/>
      <c r="K24" s="119"/>
      <c r="L24" s="119"/>
      <c r="M24" s="39"/>
      <c r="N24" s="39"/>
    </row>
    <row r="25" spans="1:16" ht="22.5" customHeight="1" thickBot="1">
      <c r="A25" s="37"/>
      <c r="D25" s="37"/>
      <c r="E25" s="37"/>
      <c r="F25" s="38"/>
      <c r="G25" s="39"/>
      <c r="H25" s="39"/>
      <c r="I25" s="124" t="s">
        <v>38</v>
      </c>
      <c r="J25" s="125"/>
      <c r="K25" s="125"/>
      <c r="L25" s="126"/>
      <c r="M25" s="40" t="str">
        <f>IF(M22&gt;Sheet1!A2*Sheet1!C2+Sheet1!A5,"要","不要")</f>
        <v>不要</v>
      </c>
      <c r="N25" s="39"/>
    </row>
    <row r="26" spans="1:16" ht="22.5" customHeight="1">
      <c r="A26" s="37"/>
      <c r="D26" s="37"/>
      <c r="E26" s="37"/>
      <c r="F26" s="38"/>
      <c r="G26" s="39"/>
      <c r="H26" s="39"/>
      <c r="I26" s="7"/>
      <c r="J26" s="7"/>
      <c r="K26" s="7"/>
      <c r="L26" s="7"/>
      <c r="M26" s="41"/>
      <c r="N26" s="39"/>
    </row>
    <row r="27" spans="1:16" ht="22.5" customHeight="1">
      <c r="A27" s="122" t="s">
        <v>29</v>
      </c>
      <c r="B27" s="122"/>
      <c r="C27" s="122"/>
      <c r="D27" s="122"/>
      <c r="E27" s="122"/>
      <c r="F27" s="122"/>
      <c r="G27" s="122"/>
      <c r="H27" s="122"/>
      <c r="I27" s="122"/>
      <c r="J27" s="122"/>
      <c r="K27" s="122"/>
      <c r="L27" s="122"/>
      <c r="M27" s="122"/>
      <c r="N27" s="122"/>
      <c r="O27" s="122"/>
      <c r="P27" s="42"/>
    </row>
    <row r="28" spans="1:16" ht="29.25" customHeight="1">
      <c r="A28" s="116" t="s">
        <v>26</v>
      </c>
      <c r="B28" s="116"/>
      <c r="C28" s="116"/>
      <c r="D28" s="116"/>
      <c r="E28" s="116"/>
      <c r="F28" s="116"/>
      <c r="G28" s="116"/>
      <c r="H28" s="116"/>
      <c r="I28" s="116"/>
      <c r="J28" s="116"/>
      <c r="K28" s="116"/>
      <c r="L28" s="116"/>
      <c r="M28" s="116"/>
      <c r="N28" s="116"/>
      <c r="O28" s="116"/>
      <c r="P28" s="42"/>
    </row>
    <row r="29" spans="1:16" ht="22.5" customHeight="1">
      <c r="A29" s="116" t="s">
        <v>39</v>
      </c>
      <c r="B29" s="117"/>
      <c r="C29" s="117"/>
      <c r="D29" s="117"/>
      <c r="E29" s="117"/>
      <c r="F29" s="117"/>
      <c r="G29" s="117"/>
      <c r="H29" s="117"/>
      <c r="I29" s="117"/>
      <c r="J29" s="117"/>
      <c r="K29" s="117"/>
      <c r="L29" s="117"/>
      <c r="M29" s="117"/>
      <c r="N29" s="117"/>
      <c r="O29" s="117"/>
      <c r="P29" s="43"/>
    </row>
    <row r="30" spans="1:16" ht="29.25" customHeight="1">
      <c r="A30" s="122" t="s">
        <v>27</v>
      </c>
      <c r="B30" s="123"/>
      <c r="C30" s="123"/>
      <c r="D30" s="123"/>
      <c r="E30" s="123"/>
      <c r="F30" s="123"/>
      <c r="G30" s="123"/>
      <c r="H30" s="123"/>
      <c r="I30" s="123"/>
      <c r="J30" s="123"/>
      <c r="K30" s="123"/>
      <c r="L30" s="123"/>
      <c r="M30" s="123"/>
      <c r="N30" s="123"/>
      <c r="O30" s="123"/>
      <c r="P30" s="44"/>
    </row>
    <row r="31" spans="1:16" s="46" customFormat="1" ht="44.25" customHeight="1">
      <c r="A31" s="116" t="s">
        <v>30</v>
      </c>
      <c r="B31" s="116"/>
      <c r="C31" s="116"/>
      <c r="D31" s="116"/>
      <c r="E31" s="116"/>
      <c r="F31" s="116"/>
      <c r="G31" s="116"/>
      <c r="H31" s="116"/>
      <c r="I31" s="116"/>
      <c r="J31" s="116"/>
      <c r="K31" s="116"/>
      <c r="L31" s="116"/>
      <c r="M31" s="116"/>
      <c r="N31" s="116"/>
      <c r="O31" s="116"/>
      <c r="P31" s="45"/>
    </row>
    <row r="32" spans="1:16" ht="22.5" customHeight="1">
      <c r="A32" s="122" t="s">
        <v>31</v>
      </c>
      <c r="B32" s="123"/>
      <c r="C32" s="123"/>
      <c r="D32" s="123"/>
      <c r="E32" s="123"/>
      <c r="F32" s="123"/>
      <c r="G32" s="123"/>
      <c r="H32" s="123"/>
      <c r="I32" s="123"/>
      <c r="J32" s="123"/>
      <c r="K32" s="123"/>
      <c r="L32" s="123"/>
      <c r="M32" s="123"/>
      <c r="N32" s="123"/>
      <c r="O32" s="123"/>
      <c r="P32" s="44"/>
    </row>
    <row r="33" spans="1:16" ht="29.25" customHeight="1">
      <c r="A33" s="116" t="s">
        <v>32</v>
      </c>
      <c r="B33" s="123"/>
      <c r="C33" s="123"/>
      <c r="D33" s="123"/>
      <c r="E33" s="123"/>
      <c r="F33" s="123"/>
      <c r="G33" s="123"/>
      <c r="H33" s="123"/>
      <c r="I33" s="123"/>
      <c r="J33" s="123"/>
      <c r="K33" s="123"/>
      <c r="L33" s="123"/>
      <c r="M33" s="123"/>
      <c r="N33" s="123"/>
      <c r="O33" s="123"/>
      <c r="P33" s="44"/>
    </row>
  </sheetData>
  <mergeCells count="58">
    <mergeCell ref="A33:O33"/>
    <mergeCell ref="A28:O28"/>
    <mergeCell ref="A32:O32"/>
    <mergeCell ref="F22:G22"/>
    <mergeCell ref="A27:O27"/>
    <mergeCell ref="I23:J23"/>
    <mergeCell ref="N21:O21"/>
    <mergeCell ref="A31:O31"/>
    <mergeCell ref="A29:O29"/>
    <mergeCell ref="A1:O1"/>
    <mergeCell ref="D2:G2"/>
    <mergeCell ref="A2:B2"/>
    <mergeCell ref="A3:B3"/>
    <mergeCell ref="K2:O2"/>
    <mergeCell ref="F19:G19"/>
    <mergeCell ref="I24:L24"/>
    <mergeCell ref="A30:O30"/>
    <mergeCell ref="I25:L25"/>
    <mergeCell ref="I22:L22"/>
    <mergeCell ref="F21:G21"/>
    <mergeCell ref="F8:G8"/>
    <mergeCell ref="F12:G12"/>
    <mergeCell ref="N9:O9"/>
    <mergeCell ref="F10:G10"/>
    <mergeCell ref="N5:O6"/>
    <mergeCell ref="A5:A6"/>
    <mergeCell ref="B5:B6"/>
    <mergeCell ref="F7:G7"/>
    <mergeCell ref="F5:G6"/>
    <mergeCell ref="I5:I6"/>
    <mergeCell ref="C5:D5"/>
    <mergeCell ref="E5:E6"/>
    <mergeCell ref="K5:L5"/>
    <mergeCell ref="M5:M6"/>
    <mergeCell ref="N12:O12"/>
    <mergeCell ref="N20:O20"/>
    <mergeCell ref="N19:O19"/>
    <mergeCell ref="F18:G18"/>
    <mergeCell ref="M3:O3"/>
    <mergeCell ref="J5:J6"/>
    <mergeCell ref="N8:O8"/>
    <mergeCell ref="N14:O14"/>
    <mergeCell ref="N18:O18"/>
    <mergeCell ref="N17:O17"/>
    <mergeCell ref="N16:O16"/>
    <mergeCell ref="N13:O13"/>
    <mergeCell ref="N11:O11"/>
    <mergeCell ref="N10:O10"/>
    <mergeCell ref="N15:O15"/>
    <mergeCell ref="N7:O7"/>
    <mergeCell ref="F11:G11"/>
    <mergeCell ref="F9:G9"/>
    <mergeCell ref="F20:G20"/>
    <mergeCell ref="F17:G17"/>
    <mergeCell ref="F15:G15"/>
    <mergeCell ref="F14:G14"/>
    <mergeCell ref="F13:G13"/>
    <mergeCell ref="F16:G16"/>
  </mergeCells>
  <phoneticPr fontId="2"/>
  <conditionalFormatting sqref="A7:G22">
    <cfRule type="expression" dxfId="61" priority="2">
      <formula>$B7="祝"</formula>
    </cfRule>
    <cfRule type="expression" dxfId="60" priority="5">
      <formula>$B7="土"</formula>
    </cfRule>
    <cfRule type="expression" dxfId="59" priority="9">
      <formula>$B7="日"</formula>
    </cfRule>
  </conditionalFormatting>
  <conditionalFormatting sqref="I7:O16 I17:J18 M17:O18 I19:O22">
    <cfRule type="expression" dxfId="58" priority="7">
      <formula>$J7="日"</formula>
    </cfRule>
    <cfRule type="expression" dxfId="57" priority="8">
      <formula>$J7="土"</formula>
    </cfRule>
  </conditionalFormatting>
  <conditionalFormatting sqref="I7:O21">
    <cfRule type="expression" dxfId="56" priority="1">
      <formula>$J7="祝"</formula>
    </cfRule>
  </conditionalFormatting>
  <conditionalFormatting sqref="K17:L18">
    <cfRule type="expression" dxfId="55" priority="3">
      <formula>$B17="土"</formula>
    </cfRule>
    <cfRule type="expression" dxfId="54" priority="4">
      <formula>$B17="日"</formula>
    </cfRule>
  </conditionalFormatting>
  <printOptions horizontalCentered="1" verticalCentered="1"/>
  <pageMargins left="0.78740157480314965" right="0.39370078740157483" top="0.31496062992125984" bottom="0.31496062992125984" header="0.59055118110236227" footer="0.19685039370078741"/>
  <pageSetup paperSize="9" scale="79" orientation="portrait" r:id="rId1"/>
  <headerFooter alignWithMargins="0">
    <oddHeader>&amp;R&amp;18記入例</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0FDCE-47FF-4B59-81AB-A281BC840E15}">
  <dimension ref="A1:T34"/>
  <sheetViews>
    <sheetView view="pageBreakPreview" topLeftCell="A7" zoomScaleNormal="100" zoomScaleSheetLayoutView="100" workbookViewId="0">
      <selection activeCell="M20" sqref="M20:N20"/>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11</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S</v>
      </c>
      <c r="C7" s="61" t="str">
        <f>+VLOOKUP(DATE($A$2,$A$3,$A7),Sheet1!$AJ$1:$AK$16,2,0)</f>
        <v>休日</v>
      </c>
      <c r="D7" s="18"/>
      <c r="E7" s="19"/>
      <c r="F7" s="19" t="str">
        <f t="shared" ref="F7:F22" si="0">IF(D7="","",E7-D7)</f>
        <v/>
      </c>
      <c r="G7" s="67"/>
      <c r="H7" s="72"/>
      <c r="I7" s="20"/>
      <c r="J7" s="17">
        <v>17</v>
      </c>
      <c r="K7" s="4" t="str">
        <f>LEFT(TEXT(DATE($A$2,$A$3,J7),"ddd"))</f>
        <v>T</v>
      </c>
      <c r="L7" s="64" t="str">
        <f>+VLOOKUP(DATE($A$2,$A$3,$J7),Sheet1!$AL$1:$AM$14,2,0)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M</v>
      </c>
      <c r="C8" s="61" t="str">
        <f>+VLOOKUP(DATE($A$2,$A$3,$A8),Sheet1!$AJ$1:$AK$16,2,0)</f>
        <v/>
      </c>
      <c r="D8" s="18">
        <f>+$S$7</f>
        <v>0.35416666666666669</v>
      </c>
      <c r="E8" s="19">
        <f>+$T$7</f>
        <v>0.75</v>
      </c>
      <c r="F8" s="19">
        <f t="shared" si="0"/>
        <v>0.39583333333333331</v>
      </c>
      <c r="G8" s="70"/>
      <c r="H8" s="75"/>
      <c r="I8" s="24"/>
      <c r="J8" s="23">
        <v>18</v>
      </c>
      <c r="K8" s="25" t="str">
        <f t="shared" ref="K8:K20" si="2">LEFT(TEXT(DATE($A$2,$A$3,J8),"ddd"))</f>
        <v>W</v>
      </c>
      <c r="L8" s="64" t="str">
        <f>+VLOOKUP(DATE($A$2,$A$3,$J8),Sheet1!$AL$1:$AM$14,2,0)</f>
        <v/>
      </c>
      <c r="M8" s="26">
        <f>+$S$7</f>
        <v>0.35416666666666669</v>
      </c>
      <c r="N8" s="27">
        <f>+$T$7</f>
        <v>0.75</v>
      </c>
      <c r="O8" s="27">
        <f t="shared" ref="O8:O21" si="3">IF(M8="","",N8-M8)</f>
        <v>0.39583333333333331</v>
      </c>
      <c r="P8" s="69"/>
      <c r="Q8" s="73"/>
      <c r="S8" s="150" t="s">
        <v>129</v>
      </c>
    </row>
    <row r="9" spans="1:20" ht="30" customHeight="1" thickBot="1">
      <c r="A9" s="23">
        <v>3</v>
      </c>
      <c r="B9" s="2" t="str">
        <f t="shared" si="1"/>
        <v>T</v>
      </c>
      <c r="C9" s="61" t="str">
        <f>+VLOOKUP(DATE($A$2,$A$3,$A9),Sheet1!$AJ$1:$AK$16,2,0)</f>
        <v>休日</v>
      </c>
      <c r="D9" s="18"/>
      <c r="E9" s="19"/>
      <c r="F9" s="19" t="str">
        <f t="shared" si="0"/>
        <v/>
      </c>
      <c r="G9" s="69"/>
      <c r="H9" s="73"/>
      <c r="I9" s="24"/>
      <c r="J9" s="23">
        <v>19</v>
      </c>
      <c r="K9" s="25" t="str">
        <f t="shared" si="2"/>
        <v>T</v>
      </c>
      <c r="L9" s="64" t="str">
        <f>+VLOOKUP(DATE($A$2,$A$3,$J9),Sheet1!$AL$1:$AM$14,2,0)</f>
        <v/>
      </c>
      <c r="M9" s="26">
        <f>+$S$7</f>
        <v>0.35416666666666669</v>
      </c>
      <c r="N9" s="27">
        <f>+$T$7</f>
        <v>0.75</v>
      </c>
      <c r="O9" s="27">
        <f t="shared" si="3"/>
        <v>0.39583333333333331</v>
      </c>
      <c r="P9" s="69"/>
      <c r="Q9" s="73"/>
    </row>
    <row r="10" spans="1:20" ht="30" customHeight="1" thickBot="1">
      <c r="A10" s="23">
        <v>4</v>
      </c>
      <c r="B10" s="2" t="str">
        <f t="shared" si="1"/>
        <v>W</v>
      </c>
      <c r="C10" s="61" t="str">
        <f>+VLOOKUP(DATE($A$2,$A$3,$A10),Sheet1!$AJ$1:$AK$16,2,0)</f>
        <v/>
      </c>
      <c r="D10" s="18">
        <f>+$S$7</f>
        <v>0.35416666666666669</v>
      </c>
      <c r="E10" s="19">
        <f>+$T$7</f>
        <v>0.75</v>
      </c>
      <c r="F10" s="19">
        <f t="shared" si="0"/>
        <v>0.39583333333333331</v>
      </c>
      <c r="G10" s="70"/>
      <c r="H10" s="75"/>
      <c r="I10" s="12"/>
      <c r="J10" s="23">
        <v>20</v>
      </c>
      <c r="K10" s="25" t="str">
        <f t="shared" si="2"/>
        <v>F</v>
      </c>
      <c r="L10" s="64" t="str">
        <f>+VLOOKUP(DATE($A$2,$A$3,$J10),Sheet1!$AL$1:$AM$14,2,0)</f>
        <v/>
      </c>
      <c r="M10" s="18">
        <f>+$S$7</f>
        <v>0.35416666666666669</v>
      </c>
      <c r="N10" s="19">
        <f>+$T$7</f>
        <v>0.75</v>
      </c>
      <c r="O10" s="27">
        <f t="shared" si="3"/>
        <v>0.39583333333333331</v>
      </c>
      <c r="P10" s="68"/>
      <c r="Q10" s="74"/>
    </row>
    <row r="11" spans="1:20" ht="30" customHeight="1" thickBot="1">
      <c r="A11" s="23">
        <v>5</v>
      </c>
      <c r="B11" s="2" t="str">
        <f t="shared" si="1"/>
        <v>T</v>
      </c>
      <c r="C11" s="61" t="str">
        <f>+VLOOKUP(DATE($A$2,$A$3,$A11),Sheet1!$AJ$1:$AK$16,2,0)</f>
        <v/>
      </c>
      <c r="D11" s="18">
        <f>+$S$7</f>
        <v>0.35416666666666669</v>
      </c>
      <c r="E11" s="19">
        <f>+$T$7</f>
        <v>0.75</v>
      </c>
      <c r="F11" s="19">
        <f t="shared" si="0"/>
        <v>0.39583333333333331</v>
      </c>
      <c r="G11" s="69"/>
      <c r="H11" s="73"/>
      <c r="I11" s="20"/>
      <c r="J11" s="23">
        <v>21</v>
      </c>
      <c r="K11" s="25" t="str">
        <f t="shared" si="2"/>
        <v>S</v>
      </c>
      <c r="L11" s="64" t="str">
        <f>+VLOOKUP(DATE($A$2,$A$3,$J11),Sheet1!$AL$1:$AM$14,2,0)</f>
        <v>休日</v>
      </c>
      <c r="M11" s="18"/>
      <c r="N11" s="19"/>
      <c r="O11" s="19" t="str">
        <f t="shared" si="3"/>
        <v/>
      </c>
      <c r="P11" s="70"/>
      <c r="Q11" s="75"/>
    </row>
    <row r="12" spans="1:20" ht="30" customHeight="1" thickBot="1">
      <c r="A12" s="23">
        <v>6</v>
      </c>
      <c r="B12" s="2" t="str">
        <f t="shared" si="1"/>
        <v>F</v>
      </c>
      <c r="C12" s="61" t="str">
        <f>+VLOOKUP(DATE($A$2,$A$3,$A12),Sheet1!$AJ$1:$AK$16,2,0)</f>
        <v/>
      </c>
      <c r="D12" s="18">
        <f>+$S$7</f>
        <v>0.35416666666666669</v>
      </c>
      <c r="E12" s="19">
        <f>+$T$7</f>
        <v>0.75</v>
      </c>
      <c r="F12" s="19">
        <f t="shared" si="0"/>
        <v>0.39583333333333331</v>
      </c>
      <c r="G12" s="70"/>
      <c r="H12" s="75"/>
      <c r="I12" s="20"/>
      <c r="J12" s="23">
        <v>22</v>
      </c>
      <c r="K12" s="28" t="str">
        <f t="shared" si="2"/>
        <v>S</v>
      </c>
      <c r="L12" s="64" t="str">
        <f>+VLOOKUP(DATE($A$2,$A$3,$J12),Sheet1!$AL$1:$AM$14,2,0)</f>
        <v>休日</v>
      </c>
      <c r="M12" s="18"/>
      <c r="N12" s="19"/>
      <c r="O12" s="19" t="str">
        <f t="shared" si="3"/>
        <v/>
      </c>
      <c r="P12" s="70"/>
      <c r="Q12" s="75"/>
    </row>
    <row r="13" spans="1:20" ht="30" customHeight="1" thickBot="1">
      <c r="A13" s="23">
        <v>7</v>
      </c>
      <c r="B13" s="2" t="str">
        <f t="shared" si="1"/>
        <v>S</v>
      </c>
      <c r="C13" s="61" t="str">
        <f>+VLOOKUP(DATE($A$2,$A$3,$A13),Sheet1!$AJ$1:$AK$16,2,0)</f>
        <v>休日</v>
      </c>
      <c r="D13" s="18"/>
      <c r="E13" s="19"/>
      <c r="F13" s="19" t="str">
        <f t="shared" si="0"/>
        <v/>
      </c>
      <c r="G13" s="69"/>
      <c r="H13" s="73"/>
      <c r="I13" s="20"/>
      <c r="J13" s="23">
        <v>23</v>
      </c>
      <c r="K13" s="25" t="str">
        <f t="shared" si="2"/>
        <v>M</v>
      </c>
      <c r="L13" s="64" t="str">
        <f>+VLOOKUP(DATE($A$2,$A$3,$J13),Sheet1!$AL$1:$AM$14,2,0)</f>
        <v>休日</v>
      </c>
      <c r="M13" s="18"/>
      <c r="N13" s="19"/>
      <c r="O13" s="19" t="str">
        <f t="shared" si="3"/>
        <v/>
      </c>
      <c r="P13" s="69"/>
      <c r="Q13" s="73"/>
    </row>
    <row r="14" spans="1:20" ht="30" customHeight="1" thickBot="1">
      <c r="A14" s="23">
        <v>8</v>
      </c>
      <c r="B14" s="2" t="str">
        <f t="shared" si="1"/>
        <v>S</v>
      </c>
      <c r="C14" s="61" t="str">
        <f>+VLOOKUP(DATE($A$2,$A$3,$A14),Sheet1!$AJ$1:$AK$16,2,0)</f>
        <v>休日</v>
      </c>
      <c r="D14" s="18"/>
      <c r="E14" s="19"/>
      <c r="F14" s="19" t="str">
        <f t="shared" si="0"/>
        <v/>
      </c>
      <c r="G14" s="70"/>
      <c r="H14" s="75"/>
      <c r="I14" s="6"/>
      <c r="J14" s="23">
        <v>24</v>
      </c>
      <c r="K14" s="25" t="str">
        <f t="shared" si="2"/>
        <v>T</v>
      </c>
      <c r="L14" s="64" t="str">
        <f>+VLOOKUP(DATE($A$2,$A$3,$J14),Sheet1!$AL$1:$AM$14,2,0)</f>
        <v/>
      </c>
      <c r="M14" s="18">
        <f>+$S$7</f>
        <v>0.35416666666666669</v>
      </c>
      <c r="N14" s="19">
        <f>+$T$7</f>
        <v>0.75</v>
      </c>
      <c r="O14" s="19">
        <f t="shared" si="3"/>
        <v>0.39583333333333331</v>
      </c>
      <c r="P14" s="69"/>
      <c r="Q14" s="73"/>
    </row>
    <row r="15" spans="1:20" ht="30" customHeight="1" thickBot="1">
      <c r="A15" s="23">
        <v>9</v>
      </c>
      <c r="B15" s="2" t="str">
        <f t="shared" si="1"/>
        <v>M</v>
      </c>
      <c r="C15" s="61" t="str">
        <f>+VLOOKUP(DATE($A$2,$A$3,$A15),Sheet1!$AJ$1:$AK$16,2,0)</f>
        <v/>
      </c>
      <c r="D15" s="18">
        <f>+$S$7</f>
        <v>0.35416666666666669</v>
      </c>
      <c r="E15" s="19">
        <f>+$T$7</f>
        <v>0.75</v>
      </c>
      <c r="F15" s="19">
        <f t="shared" si="0"/>
        <v>0.39583333333333331</v>
      </c>
      <c r="G15" s="69"/>
      <c r="H15" s="73"/>
      <c r="I15" s="24"/>
      <c r="J15" s="23">
        <v>25</v>
      </c>
      <c r="K15" s="25" t="str">
        <f t="shared" si="2"/>
        <v>W</v>
      </c>
      <c r="L15" s="64" t="str">
        <f>+VLOOKUP(DATE($A$2,$A$3,$J15),Sheet1!$AL$1:$AM$14,2,0)</f>
        <v/>
      </c>
      <c r="M15" s="18">
        <f>+$S$7</f>
        <v>0.35416666666666669</v>
      </c>
      <c r="N15" s="19">
        <f>+$T$7</f>
        <v>0.75</v>
      </c>
      <c r="O15" s="19">
        <f t="shared" si="3"/>
        <v>0.39583333333333331</v>
      </c>
      <c r="P15" s="68"/>
      <c r="Q15" s="74"/>
    </row>
    <row r="16" spans="1:20" ht="30" customHeight="1" thickBot="1">
      <c r="A16" s="23">
        <v>10</v>
      </c>
      <c r="B16" s="2" t="str">
        <f t="shared" si="1"/>
        <v>T</v>
      </c>
      <c r="C16" s="61" t="str">
        <f>+VLOOKUP(DATE($A$2,$A$3,$A16),Sheet1!$AJ$1:$AK$16,2,0)</f>
        <v/>
      </c>
      <c r="D16" s="18">
        <f>+$S$7</f>
        <v>0.35416666666666669</v>
      </c>
      <c r="E16" s="19">
        <f>+$T$7</f>
        <v>0.75</v>
      </c>
      <c r="F16" s="19">
        <f t="shared" si="0"/>
        <v>0.39583333333333331</v>
      </c>
      <c r="G16" s="69"/>
      <c r="H16" s="73"/>
      <c r="I16" s="24"/>
      <c r="J16" s="23">
        <v>26</v>
      </c>
      <c r="K16" s="25" t="str">
        <f t="shared" si="2"/>
        <v>T</v>
      </c>
      <c r="L16" s="64" t="str">
        <f>+VLOOKUP(DATE($A$2,$A$3,$J16),Sheet1!$AL$1:$AM$14,2,0)</f>
        <v/>
      </c>
      <c r="M16" s="18">
        <f>+$S$7</f>
        <v>0.35416666666666669</v>
      </c>
      <c r="N16" s="19">
        <f>+$T$7</f>
        <v>0.75</v>
      </c>
      <c r="O16" s="19">
        <f t="shared" si="3"/>
        <v>0.39583333333333331</v>
      </c>
      <c r="P16" s="70"/>
      <c r="Q16" s="75"/>
    </row>
    <row r="17" spans="1:18" ht="30" customHeight="1" thickBot="1">
      <c r="A17" s="23">
        <v>11</v>
      </c>
      <c r="B17" s="2" t="str">
        <f t="shared" si="1"/>
        <v>W</v>
      </c>
      <c r="C17" s="61" t="str">
        <f>+VLOOKUP(DATE($A$2,$A$3,$A17),Sheet1!$AJ$1:$AK$16,2,0)</f>
        <v/>
      </c>
      <c r="D17" s="29">
        <f>+$S$7</f>
        <v>0.35416666666666669</v>
      </c>
      <c r="E17" s="27">
        <f>+$T$7</f>
        <v>0.75</v>
      </c>
      <c r="F17" s="19">
        <f t="shared" si="0"/>
        <v>0.39583333333333331</v>
      </c>
      <c r="G17" s="69"/>
      <c r="H17" s="73"/>
      <c r="I17" s="24"/>
      <c r="J17" s="23">
        <v>27</v>
      </c>
      <c r="K17" s="25" t="str">
        <f t="shared" si="2"/>
        <v>F</v>
      </c>
      <c r="L17" s="64" t="str">
        <f>+VLOOKUP(DATE($A$2,$A$3,$J17),Sheet1!$AL$1:$AM$14,2,0)</f>
        <v/>
      </c>
      <c r="M17" s="29">
        <f>+$S$7</f>
        <v>0.35416666666666669</v>
      </c>
      <c r="N17" s="27">
        <f>+$T$7</f>
        <v>0.75</v>
      </c>
      <c r="O17" s="19">
        <f t="shared" si="3"/>
        <v>0.39583333333333331</v>
      </c>
      <c r="P17" s="70"/>
      <c r="Q17" s="75"/>
    </row>
    <row r="18" spans="1:18" ht="30" customHeight="1" thickBot="1">
      <c r="A18" s="23">
        <v>12</v>
      </c>
      <c r="B18" s="2" t="str">
        <f t="shared" si="1"/>
        <v>T</v>
      </c>
      <c r="C18" s="61" t="str">
        <f>+VLOOKUP(DATE($A$2,$A$3,$A18),Sheet1!$AJ$1:$AK$16,2,0)</f>
        <v/>
      </c>
      <c r="D18" s="29">
        <f>+$S$7</f>
        <v>0.35416666666666669</v>
      </c>
      <c r="E18" s="27">
        <f>+$T$7</f>
        <v>0.75</v>
      </c>
      <c r="F18" s="19">
        <f t="shared" si="0"/>
        <v>0.39583333333333331</v>
      </c>
      <c r="G18" s="69"/>
      <c r="H18" s="73"/>
      <c r="I18" s="24"/>
      <c r="J18" s="23">
        <v>28</v>
      </c>
      <c r="K18" s="25" t="str">
        <f t="shared" si="2"/>
        <v>S</v>
      </c>
      <c r="L18" s="64" t="str">
        <f>+VLOOKUP(DATE($A$2,$A$3,$J18),Sheet1!$AL$1:$AM$14,2,0)</f>
        <v>休日</v>
      </c>
      <c r="M18" s="29"/>
      <c r="N18" s="27"/>
      <c r="O18" s="19" t="str">
        <f t="shared" si="3"/>
        <v/>
      </c>
      <c r="P18" s="70"/>
      <c r="Q18" s="75"/>
    </row>
    <row r="19" spans="1:18" ht="30" customHeight="1" thickBot="1">
      <c r="A19" s="23">
        <v>13</v>
      </c>
      <c r="B19" s="2" t="str">
        <f t="shared" si="1"/>
        <v>F</v>
      </c>
      <c r="C19" s="61" t="str">
        <f>+VLOOKUP(DATE($A$2,$A$3,$A19),Sheet1!$AJ$1:$AK$16,2,0)</f>
        <v/>
      </c>
      <c r="D19" s="29">
        <f>+$S$7</f>
        <v>0.35416666666666669</v>
      </c>
      <c r="E19" s="27">
        <f>+$T$7</f>
        <v>0.75</v>
      </c>
      <c r="F19" s="19">
        <f t="shared" si="0"/>
        <v>0.39583333333333331</v>
      </c>
      <c r="G19" s="70"/>
      <c r="H19" s="75"/>
      <c r="I19" s="24"/>
      <c r="J19" s="23">
        <v>29</v>
      </c>
      <c r="K19" s="25" t="str">
        <f t="shared" si="2"/>
        <v>S</v>
      </c>
      <c r="L19" s="64" t="str">
        <f>+VLOOKUP(DATE($A$2,$A$3,$J19),Sheet1!$AL$1:$AM$14,2,0)</f>
        <v>休日</v>
      </c>
      <c r="M19" s="18"/>
      <c r="N19" s="19"/>
      <c r="O19" s="19" t="str">
        <f t="shared" si="3"/>
        <v/>
      </c>
      <c r="P19" s="69"/>
      <c r="Q19" s="73"/>
    </row>
    <row r="20" spans="1:18" ht="30" customHeight="1" thickBot="1">
      <c r="A20" s="23">
        <v>14</v>
      </c>
      <c r="B20" s="2" t="str">
        <f t="shared" si="1"/>
        <v>S</v>
      </c>
      <c r="C20" s="61" t="str">
        <f>+VLOOKUP(DATE($A$2,$A$3,$A20),Sheet1!$AJ$1:$AK$16,2,0)</f>
        <v>休日</v>
      </c>
      <c r="D20" s="29"/>
      <c r="E20" s="27"/>
      <c r="F20" s="27" t="str">
        <f t="shared" si="0"/>
        <v/>
      </c>
      <c r="G20" s="70"/>
      <c r="H20" s="75"/>
      <c r="I20" s="12"/>
      <c r="J20" s="23">
        <v>30</v>
      </c>
      <c r="K20" s="25" t="str">
        <f t="shared" si="2"/>
        <v>M</v>
      </c>
      <c r="L20" s="64" t="str">
        <f>+VLOOKUP(DATE($A$2,$A$3,$J20),Sheet1!$AL$1:$AM$14,2,0)</f>
        <v/>
      </c>
      <c r="M20" s="18">
        <f>+$S$7</f>
        <v>0.35416666666666669</v>
      </c>
      <c r="N20" s="19">
        <f>+$T$7</f>
        <v>0.75</v>
      </c>
      <c r="O20" s="19">
        <f t="shared" si="3"/>
        <v>0.39583333333333331</v>
      </c>
      <c r="P20" s="68"/>
      <c r="Q20" s="74"/>
    </row>
    <row r="21" spans="1:18" ht="30" customHeight="1" thickBot="1">
      <c r="A21" s="23">
        <v>15</v>
      </c>
      <c r="B21" s="2" t="str">
        <f t="shared" si="1"/>
        <v>S</v>
      </c>
      <c r="C21" s="61" t="str">
        <f>+VLOOKUP(DATE($A$2,$A$3,$A21),Sheet1!$AJ$1:$AK$16,2,0)</f>
        <v>休日</v>
      </c>
      <c r="D21" s="29"/>
      <c r="E21" s="27"/>
      <c r="F21" s="27" t="str">
        <f t="shared" si="0"/>
        <v/>
      </c>
      <c r="G21" s="68"/>
      <c r="H21" s="74"/>
      <c r="I21" s="12"/>
      <c r="J21" s="30"/>
      <c r="K21" s="13"/>
      <c r="L21" s="64" t="e">
        <f>+VLOOKUP(DATE($A$2,$A$3,$J21),Sheet1!$AL$1:$AM$14,2,0)</f>
        <v>#N/A</v>
      </c>
      <c r="M21" s="31"/>
      <c r="N21" s="32"/>
      <c r="O21" s="32" t="str">
        <f t="shared" si="3"/>
        <v/>
      </c>
      <c r="P21" s="71"/>
      <c r="Q21" s="76"/>
    </row>
    <row r="22" spans="1:18" ht="30" customHeight="1" thickBot="1">
      <c r="A22" s="30">
        <v>16</v>
      </c>
      <c r="B22" s="3" t="str">
        <f t="shared" si="1"/>
        <v>M</v>
      </c>
      <c r="C22" s="61" t="str">
        <f>+VLOOKUP(DATE($A$2,$A$3,$A22),Sheet1!$AJ$1:$AK$16,2,0)</f>
        <v/>
      </c>
      <c r="D22" s="33">
        <f>+$S$7</f>
        <v>0.35416666666666669</v>
      </c>
      <c r="E22" s="32">
        <f>+$T$7</f>
        <v>0.75</v>
      </c>
      <c r="F22" s="32">
        <f t="shared" si="0"/>
        <v>0.39583333333333331</v>
      </c>
      <c r="G22" s="71"/>
      <c r="H22" s="76"/>
      <c r="I22" s="24"/>
      <c r="J22" s="127" t="s">
        <v>87</v>
      </c>
      <c r="K22" s="125"/>
      <c r="L22" s="125"/>
      <c r="M22" s="125"/>
      <c r="N22" s="125"/>
      <c r="O22" s="34">
        <f>SUM(F7:F22,O7:O21)</f>
        <v>7.5208333333333313</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IF(O22&gt;Sheet1!A2*Sheet1!C9+Sheet1!A5,"Required","Not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21" priority="2">
      <formula>$C7="休日"</formula>
    </cfRule>
  </conditionalFormatting>
  <conditionalFormatting sqref="J7:Q21">
    <cfRule type="expression" dxfId="20" priority="1">
      <formula>$L7="休日"</formula>
    </cfRule>
  </conditionalFormatting>
  <conditionalFormatting sqref="J22:Q22">
    <cfRule type="expression" dxfId="19" priority="3">
      <formula>$K22="日"</formula>
    </cfRule>
    <cfRule type="expression" dxfId="18"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E09227-0393-465B-A89F-2D78A6C4AE12}">
          <x14:formula1>
            <xm:f>Sheet1!$B$16:$B$27</xm:f>
          </x14:formula1>
          <xm:sqref>G7:G22 P7:P21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B366-F2E7-4D38-8C93-D922CB31AAA0}">
  <dimension ref="A1:T34"/>
  <sheetViews>
    <sheetView view="pageBreakPreview" topLeftCell="A7" zoomScaleNormal="100" zoomScaleSheetLayoutView="100" workbookViewId="0">
      <selection activeCell="M15" sqref="M15:N15"/>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12</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T</v>
      </c>
      <c r="C7" s="61" t="str">
        <f>+VLOOKUP(DATE($A$2,$A$3,$A7),Sheet1!$AN$1:$AO$16,2,0)</f>
        <v/>
      </c>
      <c r="D7" s="18">
        <f>+$S$7</f>
        <v>0.35416666666666669</v>
      </c>
      <c r="E7" s="19">
        <f>+$T$7</f>
        <v>0.75</v>
      </c>
      <c r="F7" s="19">
        <f t="shared" ref="F7:F22" si="0">IF(D7="","",E7-D7)</f>
        <v>0.39583333333333331</v>
      </c>
      <c r="G7" s="67"/>
      <c r="H7" s="72"/>
      <c r="I7" s="20"/>
      <c r="J7" s="17">
        <v>17</v>
      </c>
      <c r="K7" s="4" t="str">
        <f>LEFT(TEXT(DATE($A$2,$A$3,J7),"ddd"))</f>
        <v>T</v>
      </c>
      <c r="L7" s="64" t="str">
        <f>+VLOOKUP(DATE($A$2,$A$3,$J7),Sheet1!$AP$1:$AQ$15,2,0)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W</v>
      </c>
      <c r="C8" s="61" t="str">
        <f>+VLOOKUP(DATE($A$2,$A$3,$A8),Sheet1!$AN$1:$AO$16,2,0)</f>
        <v/>
      </c>
      <c r="D8" s="18">
        <f>+$S$7</f>
        <v>0.35416666666666669</v>
      </c>
      <c r="E8" s="19">
        <f>+$T$7</f>
        <v>0.75</v>
      </c>
      <c r="F8" s="19">
        <f t="shared" si="0"/>
        <v>0.39583333333333331</v>
      </c>
      <c r="G8" s="70"/>
      <c r="H8" s="75"/>
      <c r="I8" s="24"/>
      <c r="J8" s="23">
        <v>18</v>
      </c>
      <c r="K8" s="25" t="str">
        <f t="shared" ref="K8:K21" si="2">LEFT(TEXT(DATE($A$2,$A$3,J8),"ddd"))</f>
        <v>F</v>
      </c>
      <c r="L8" s="64" t="str">
        <f>+VLOOKUP(DATE($A$2,$A$3,$J8),Sheet1!$AP$1:$AQ$15,2,0)</f>
        <v/>
      </c>
      <c r="M8" s="26">
        <f>+$S$7</f>
        <v>0.35416666666666669</v>
      </c>
      <c r="N8" s="27">
        <f>+$T$7</f>
        <v>0.75</v>
      </c>
      <c r="O8" s="27">
        <f t="shared" ref="O8:O21" si="3">IF(M8="","",N8-M8)</f>
        <v>0.39583333333333331</v>
      </c>
      <c r="P8" s="69"/>
      <c r="Q8" s="73"/>
      <c r="S8" s="150" t="s">
        <v>129</v>
      </c>
    </row>
    <row r="9" spans="1:20" ht="30" customHeight="1" thickBot="1">
      <c r="A9" s="23">
        <v>3</v>
      </c>
      <c r="B9" s="2" t="str">
        <f t="shared" si="1"/>
        <v>T</v>
      </c>
      <c r="C9" s="61" t="str">
        <f>+VLOOKUP(DATE($A$2,$A$3,$A9),Sheet1!$AN$1:$AO$16,2,0)</f>
        <v/>
      </c>
      <c r="D9" s="18">
        <f>+$S$7</f>
        <v>0.35416666666666669</v>
      </c>
      <c r="E9" s="19">
        <f>+$T$7</f>
        <v>0.75</v>
      </c>
      <c r="F9" s="19">
        <f t="shared" si="0"/>
        <v>0.39583333333333331</v>
      </c>
      <c r="G9" s="69"/>
      <c r="H9" s="73"/>
      <c r="I9" s="24"/>
      <c r="J9" s="23">
        <v>19</v>
      </c>
      <c r="K9" s="25" t="str">
        <f t="shared" si="2"/>
        <v>S</v>
      </c>
      <c r="L9" s="64" t="str">
        <f>+VLOOKUP(DATE($A$2,$A$3,$J9),Sheet1!$AP$1:$AQ$15,2,0)</f>
        <v>休日</v>
      </c>
      <c r="M9" s="26"/>
      <c r="N9" s="27"/>
      <c r="O9" s="27" t="str">
        <f t="shared" si="3"/>
        <v/>
      </c>
      <c r="P9" s="69"/>
      <c r="Q9" s="73"/>
    </row>
    <row r="10" spans="1:20" ht="30" customHeight="1" thickBot="1">
      <c r="A10" s="23">
        <v>4</v>
      </c>
      <c r="B10" s="2" t="str">
        <f t="shared" si="1"/>
        <v>F</v>
      </c>
      <c r="C10" s="61" t="str">
        <f>+VLOOKUP(DATE($A$2,$A$3,$A10),Sheet1!$AN$1:$AO$16,2,0)</f>
        <v/>
      </c>
      <c r="D10" s="18">
        <f>+$S$7</f>
        <v>0.35416666666666669</v>
      </c>
      <c r="E10" s="19">
        <f>+$T$7</f>
        <v>0.75</v>
      </c>
      <c r="F10" s="19">
        <f t="shared" si="0"/>
        <v>0.39583333333333331</v>
      </c>
      <c r="G10" s="70"/>
      <c r="H10" s="75"/>
      <c r="I10" s="12"/>
      <c r="J10" s="23">
        <v>20</v>
      </c>
      <c r="K10" s="25" t="str">
        <f t="shared" si="2"/>
        <v>S</v>
      </c>
      <c r="L10" s="64" t="str">
        <f>+VLOOKUP(DATE($A$2,$A$3,$J10),Sheet1!$AP$1:$AQ$15,2,0)</f>
        <v>休日</v>
      </c>
      <c r="M10" s="18"/>
      <c r="N10" s="19"/>
      <c r="O10" s="27" t="str">
        <f t="shared" si="3"/>
        <v/>
      </c>
      <c r="P10" s="68"/>
      <c r="Q10" s="74"/>
    </row>
    <row r="11" spans="1:20" ht="30" customHeight="1" thickBot="1">
      <c r="A11" s="23">
        <v>5</v>
      </c>
      <c r="B11" s="2" t="str">
        <f t="shared" si="1"/>
        <v>S</v>
      </c>
      <c r="C11" s="61" t="str">
        <f>+VLOOKUP(DATE($A$2,$A$3,$A11),Sheet1!$AN$1:$AO$16,2,0)</f>
        <v>休日</v>
      </c>
      <c r="D11" s="18"/>
      <c r="E11" s="19"/>
      <c r="F11" s="19" t="str">
        <f t="shared" si="0"/>
        <v/>
      </c>
      <c r="G11" s="69"/>
      <c r="H11" s="73"/>
      <c r="I11" s="20"/>
      <c r="J11" s="23">
        <v>21</v>
      </c>
      <c r="K11" s="25" t="str">
        <f t="shared" si="2"/>
        <v>M</v>
      </c>
      <c r="L11" s="64" t="str">
        <f>+VLOOKUP(DATE($A$2,$A$3,$J11),Sheet1!$AP$1:$AQ$15,2,0)</f>
        <v/>
      </c>
      <c r="M11" s="18">
        <f>+$S$7</f>
        <v>0.35416666666666669</v>
      </c>
      <c r="N11" s="19">
        <f>+$T$7</f>
        <v>0.75</v>
      </c>
      <c r="O11" s="19">
        <f t="shared" si="3"/>
        <v>0.39583333333333331</v>
      </c>
      <c r="P11" s="70"/>
      <c r="Q11" s="75"/>
    </row>
    <row r="12" spans="1:20" ht="30" customHeight="1" thickBot="1">
      <c r="A12" s="23">
        <v>6</v>
      </c>
      <c r="B12" s="2" t="str">
        <f t="shared" si="1"/>
        <v>S</v>
      </c>
      <c r="C12" s="61" t="str">
        <f>+VLOOKUP(DATE($A$2,$A$3,$A12),Sheet1!$AN$1:$AO$16,2,0)</f>
        <v>休日</v>
      </c>
      <c r="D12" s="18"/>
      <c r="E12" s="19"/>
      <c r="F12" s="19" t="str">
        <f t="shared" si="0"/>
        <v/>
      </c>
      <c r="G12" s="70"/>
      <c r="H12" s="75"/>
      <c r="I12" s="20"/>
      <c r="J12" s="23">
        <v>22</v>
      </c>
      <c r="K12" s="28" t="str">
        <f t="shared" si="2"/>
        <v>T</v>
      </c>
      <c r="L12" s="64" t="str">
        <f>+VLOOKUP(DATE($A$2,$A$3,$J12),Sheet1!$AP$1:$AQ$15,2,0)</f>
        <v/>
      </c>
      <c r="M12" s="18">
        <f>+$S$7</f>
        <v>0.35416666666666669</v>
      </c>
      <c r="N12" s="19">
        <f>+$T$7</f>
        <v>0.75</v>
      </c>
      <c r="O12" s="19">
        <f t="shared" si="3"/>
        <v>0.39583333333333331</v>
      </c>
      <c r="P12" s="70"/>
      <c r="Q12" s="75"/>
    </row>
    <row r="13" spans="1:20" ht="30" customHeight="1" thickBot="1">
      <c r="A13" s="23">
        <v>7</v>
      </c>
      <c r="B13" s="2" t="str">
        <f t="shared" si="1"/>
        <v>M</v>
      </c>
      <c r="C13" s="61" t="str">
        <f>+VLOOKUP(DATE($A$2,$A$3,$A13),Sheet1!$AN$1:$AO$16,2,0)</f>
        <v/>
      </c>
      <c r="D13" s="18">
        <f>+$S$7</f>
        <v>0.35416666666666669</v>
      </c>
      <c r="E13" s="19">
        <f>+$T$7</f>
        <v>0.75</v>
      </c>
      <c r="F13" s="19">
        <f t="shared" si="0"/>
        <v>0.39583333333333331</v>
      </c>
      <c r="G13" s="69"/>
      <c r="H13" s="73"/>
      <c r="I13" s="20"/>
      <c r="J13" s="23">
        <v>23</v>
      </c>
      <c r="K13" s="25" t="str">
        <f t="shared" si="2"/>
        <v>W</v>
      </c>
      <c r="L13" s="64" t="str">
        <f>+VLOOKUP(DATE($A$2,$A$3,$J13),Sheet1!$AP$1:$AQ$15,2,0)</f>
        <v/>
      </c>
      <c r="M13" s="18">
        <f>+$S$7</f>
        <v>0.35416666666666669</v>
      </c>
      <c r="N13" s="19">
        <f>+$T$7</f>
        <v>0.75</v>
      </c>
      <c r="O13" s="19">
        <f t="shared" si="3"/>
        <v>0.39583333333333331</v>
      </c>
      <c r="P13" s="69"/>
      <c r="Q13" s="73"/>
    </row>
    <row r="14" spans="1:20" ht="30" customHeight="1" thickBot="1">
      <c r="A14" s="23">
        <v>8</v>
      </c>
      <c r="B14" s="2" t="str">
        <f t="shared" si="1"/>
        <v>T</v>
      </c>
      <c r="C14" s="61" t="str">
        <f>+VLOOKUP(DATE($A$2,$A$3,$A14),Sheet1!$AN$1:$AO$16,2,0)</f>
        <v/>
      </c>
      <c r="D14" s="18">
        <f>+$S$7</f>
        <v>0.35416666666666669</v>
      </c>
      <c r="E14" s="19">
        <f>+$T$7</f>
        <v>0.75</v>
      </c>
      <c r="F14" s="19">
        <f t="shared" si="0"/>
        <v>0.39583333333333331</v>
      </c>
      <c r="G14" s="70"/>
      <c r="H14" s="75"/>
      <c r="I14" s="6"/>
      <c r="J14" s="23">
        <v>24</v>
      </c>
      <c r="K14" s="25" t="str">
        <f t="shared" si="2"/>
        <v>T</v>
      </c>
      <c r="L14" s="64" t="str">
        <f>+VLOOKUP(DATE($A$2,$A$3,$J14),Sheet1!$AP$1:$AQ$15,2,0)</f>
        <v/>
      </c>
      <c r="M14" s="18">
        <f>+$S$7</f>
        <v>0.35416666666666669</v>
      </c>
      <c r="N14" s="19">
        <f>+$T$7</f>
        <v>0.75</v>
      </c>
      <c r="O14" s="19">
        <f t="shared" si="3"/>
        <v>0.39583333333333331</v>
      </c>
      <c r="P14" s="69"/>
      <c r="Q14" s="73"/>
    </row>
    <row r="15" spans="1:20" ht="30" customHeight="1" thickBot="1">
      <c r="A15" s="23">
        <v>9</v>
      </c>
      <c r="B15" s="2" t="str">
        <f t="shared" si="1"/>
        <v>W</v>
      </c>
      <c r="C15" s="61" t="str">
        <f>+VLOOKUP(DATE($A$2,$A$3,$A15),Sheet1!$AN$1:$AO$16,2,0)</f>
        <v/>
      </c>
      <c r="D15" s="18">
        <f>+$S$7</f>
        <v>0.35416666666666669</v>
      </c>
      <c r="E15" s="19">
        <f>+$T$7</f>
        <v>0.75</v>
      </c>
      <c r="F15" s="19">
        <f t="shared" si="0"/>
        <v>0.39583333333333331</v>
      </c>
      <c r="G15" s="69"/>
      <c r="H15" s="73"/>
      <c r="I15" s="24"/>
      <c r="J15" s="23">
        <v>25</v>
      </c>
      <c r="K15" s="25" t="str">
        <f t="shared" si="2"/>
        <v>F</v>
      </c>
      <c r="L15" s="64" t="str">
        <f>+VLOOKUP(DATE($A$2,$A$3,$J15),Sheet1!$AP$1:$AQ$15,2,0)</f>
        <v/>
      </c>
      <c r="M15" s="18">
        <f>+$S$7</f>
        <v>0.35416666666666669</v>
      </c>
      <c r="N15" s="19">
        <f>+$T$7</f>
        <v>0.75</v>
      </c>
      <c r="O15" s="19">
        <f t="shared" si="3"/>
        <v>0.39583333333333331</v>
      </c>
      <c r="P15" s="68"/>
      <c r="Q15" s="74"/>
    </row>
    <row r="16" spans="1:20" ht="30" customHeight="1" thickBot="1">
      <c r="A16" s="23">
        <v>10</v>
      </c>
      <c r="B16" s="2" t="str">
        <f t="shared" si="1"/>
        <v>T</v>
      </c>
      <c r="C16" s="61" t="str">
        <f>+VLOOKUP(DATE($A$2,$A$3,$A16),Sheet1!$AN$1:$AO$16,2,0)</f>
        <v/>
      </c>
      <c r="D16" s="18">
        <f>+$S$7</f>
        <v>0.35416666666666669</v>
      </c>
      <c r="E16" s="19">
        <f>+$T$7</f>
        <v>0.75</v>
      </c>
      <c r="F16" s="19">
        <f t="shared" si="0"/>
        <v>0.39583333333333331</v>
      </c>
      <c r="G16" s="69"/>
      <c r="H16" s="73"/>
      <c r="I16" s="24"/>
      <c r="J16" s="23">
        <v>26</v>
      </c>
      <c r="K16" s="25" t="str">
        <f t="shared" si="2"/>
        <v>S</v>
      </c>
      <c r="L16" s="64" t="str">
        <f>+VLOOKUP(DATE($A$2,$A$3,$J16),Sheet1!$AP$1:$AQ$15,2,0)</f>
        <v>休日</v>
      </c>
      <c r="M16" s="18"/>
      <c r="N16" s="19"/>
      <c r="O16" s="19" t="str">
        <f t="shared" si="3"/>
        <v/>
      </c>
      <c r="P16" s="70"/>
      <c r="Q16" s="75"/>
    </row>
    <row r="17" spans="1:18" ht="30" customHeight="1" thickBot="1">
      <c r="A17" s="23">
        <v>11</v>
      </c>
      <c r="B17" s="2" t="str">
        <f t="shared" si="1"/>
        <v>F</v>
      </c>
      <c r="C17" s="61" t="str">
        <f>+VLOOKUP(DATE($A$2,$A$3,$A17),Sheet1!$AN$1:$AO$16,2,0)</f>
        <v/>
      </c>
      <c r="D17" s="29">
        <f>+$S$7</f>
        <v>0.35416666666666669</v>
      </c>
      <c r="E17" s="27">
        <f>+$T$7</f>
        <v>0.75</v>
      </c>
      <c r="F17" s="19">
        <f t="shared" si="0"/>
        <v>0.39583333333333331</v>
      </c>
      <c r="G17" s="69"/>
      <c r="H17" s="73"/>
      <c r="I17" s="24"/>
      <c r="J17" s="23">
        <v>27</v>
      </c>
      <c r="K17" s="25" t="str">
        <f t="shared" si="2"/>
        <v>S</v>
      </c>
      <c r="L17" s="64" t="str">
        <f>+VLOOKUP(DATE($A$2,$A$3,$J17),Sheet1!$AP$1:$AQ$15,2,0)</f>
        <v>休日</v>
      </c>
      <c r="M17" s="29"/>
      <c r="N17" s="27"/>
      <c r="O17" s="19" t="str">
        <f t="shared" si="3"/>
        <v/>
      </c>
      <c r="P17" s="70"/>
      <c r="Q17" s="75"/>
    </row>
    <row r="18" spans="1:18" ht="30" customHeight="1" thickBot="1">
      <c r="A18" s="23">
        <v>12</v>
      </c>
      <c r="B18" s="2" t="str">
        <f t="shared" si="1"/>
        <v>S</v>
      </c>
      <c r="C18" s="61" t="str">
        <f>+VLOOKUP(DATE($A$2,$A$3,$A18),Sheet1!$AN$1:$AO$16,2,0)</f>
        <v>休日</v>
      </c>
      <c r="D18" s="29"/>
      <c r="E18" s="27"/>
      <c r="F18" s="19" t="str">
        <f t="shared" si="0"/>
        <v/>
      </c>
      <c r="G18" s="69"/>
      <c r="H18" s="73"/>
      <c r="I18" s="24"/>
      <c r="J18" s="23">
        <v>28</v>
      </c>
      <c r="K18" s="25" t="str">
        <f t="shared" si="2"/>
        <v>M</v>
      </c>
      <c r="L18" s="64" t="str">
        <f>+VLOOKUP(DATE($A$2,$A$3,$J18),Sheet1!$AP$1:$AQ$15,2,0)</f>
        <v/>
      </c>
      <c r="M18" s="29"/>
      <c r="N18" s="27"/>
      <c r="O18" s="19" t="str">
        <f t="shared" si="3"/>
        <v/>
      </c>
      <c r="P18" s="70"/>
      <c r="Q18" s="75" t="s">
        <v>130</v>
      </c>
    </row>
    <row r="19" spans="1:18" ht="30" customHeight="1" thickBot="1">
      <c r="A19" s="23">
        <v>13</v>
      </c>
      <c r="B19" s="2" t="str">
        <f t="shared" si="1"/>
        <v>S</v>
      </c>
      <c r="C19" s="61" t="str">
        <f>+VLOOKUP(DATE($A$2,$A$3,$A19),Sheet1!$AN$1:$AO$16,2,0)</f>
        <v>休日</v>
      </c>
      <c r="D19" s="29"/>
      <c r="E19" s="27"/>
      <c r="F19" s="19" t="str">
        <f t="shared" si="0"/>
        <v/>
      </c>
      <c r="G19" s="70"/>
      <c r="H19" s="75"/>
      <c r="I19" s="24"/>
      <c r="J19" s="23">
        <v>29</v>
      </c>
      <c r="K19" s="25" t="str">
        <f t="shared" si="2"/>
        <v>T</v>
      </c>
      <c r="L19" s="64" t="str">
        <f>+VLOOKUP(DATE($A$2,$A$3,$J19),Sheet1!$AP$1:$AQ$15,2,0)</f>
        <v>休日</v>
      </c>
      <c r="M19" s="18"/>
      <c r="N19" s="19"/>
      <c r="O19" s="19" t="str">
        <f t="shared" si="3"/>
        <v/>
      </c>
      <c r="P19" s="69"/>
      <c r="Q19" s="73"/>
    </row>
    <row r="20" spans="1:18" ht="30" customHeight="1" thickBot="1">
      <c r="A20" s="23">
        <v>14</v>
      </c>
      <c r="B20" s="2" t="str">
        <f t="shared" si="1"/>
        <v>M</v>
      </c>
      <c r="C20" s="61" t="str">
        <f>+VLOOKUP(DATE($A$2,$A$3,$A20),Sheet1!$AN$1:$AO$16,2,0)</f>
        <v/>
      </c>
      <c r="D20" s="29">
        <f>+$S$7</f>
        <v>0.35416666666666669</v>
      </c>
      <c r="E20" s="27">
        <f>+$T$7</f>
        <v>0.75</v>
      </c>
      <c r="F20" s="27">
        <f t="shared" si="0"/>
        <v>0.39583333333333331</v>
      </c>
      <c r="G20" s="70"/>
      <c r="H20" s="75"/>
      <c r="I20" s="12"/>
      <c r="J20" s="23">
        <v>30</v>
      </c>
      <c r="K20" s="25" t="str">
        <f t="shared" si="2"/>
        <v>W</v>
      </c>
      <c r="L20" s="64" t="str">
        <f>+VLOOKUP(DATE($A$2,$A$3,$J20),Sheet1!$AP$1:$AQ$15,2,0)</f>
        <v>休日</v>
      </c>
      <c r="M20" s="18"/>
      <c r="N20" s="19"/>
      <c r="O20" s="19" t="str">
        <f t="shared" si="3"/>
        <v/>
      </c>
      <c r="P20" s="68"/>
      <c r="Q20" s="74"/>
    </row>
    <row r="21" spans="1:18" ht="30" customHeight="1" thickBot="1">
      <c r="A21" s="23">
        <v>15</v>
      </c>
      <c r="B21" s="2" t="str">
        <f t="shared" si="1"/>
        <v>T</v>
      </c>
      <c r="C21" s="61" t="str">
        <f>+VLOOKUP(DATE($A$2,$A$3,$A21),Sheet1!$AN$1:$AO$16,2,0)</f>
        <v/>
      </c>
      <c r="D21" s="29">
        <f>+$S$7</f>
        <v>0.35416666666666669</v>
      </c>
      <c r="E21" s="27">
        <f>+$T$7</f>
        <v>0.75</v>
      </c>
      <c r="F21" s="27">
        <f t="shared" si="0"/>
        <v>0.39583333333333331</v>
      </c>
      <c r="G21" s="68"/>
      <c r="H21" s="74"/>
      <c r="I21" s="12"/>
      <c r="J21" s="23">
        <v>31</v>
      </c>
      <c r="K21" s="25" t="str">
        <f t="shared" si="2"/>
        <v>T</v>
      </c>
      <c r="L21" s="64" t="str">
        <f>+VLOOKUP(DATE($A$2,$A$3,$J21),Sheet1!$AP$1:$AQ$15,2,0)</f>
        <v>休日</v>
      </c>
      <c r="M21" s="31"/>
      <c r="N21" s="32"/>
      <c r="O21" s="32" t="str">
        <f t="shared" si="3"/>
        <v/>
      </c>
      <c r="P21" s="71"/>
      <c r="Q21" s="76"/>
    </row>
    <row r="22" spans="1:18" ht="30" customHeight="1" thickBot="1">
      <c r="A22" s="30">
        <v>16</v>
      </c>
      <c r="B22" s="3" t="str">
        <f t="shared" si="1"/>
        <v>W</v>
      </c>
      <c r="C22" s="61" t="str">
        <f>+VLOOKUP(DATE($A$2,$A$3,$A22),Sheet1!$AN$1:$AO$16,2,0)</f>
        <v/>
      </c>
      <c r="D22" s="33">
        <f>+$S$7</f>
        <v>0.35416666666666669</v>
      </c>
      <c r="E22" s="32">
        <f>+$T$7</f>
        <v>0.75</v>
      </c>
      <c r="F22" s="32">
        <f t="shared" si="0"/>
        <v>0.39583333333333331</v>
      </c>
      <c r="G22" s="71"/>
      <c r="H22" s="76"/>
      <c r="I22" s="24"/>
      <c r="J22" s="127" t="s">
        <v>87</v>
      </c>
      <c r="K22" s="125"/>
      <c r="L22" s="125"/>
      <c r="M22" s="125"/>
      <c r="N22" s="125"/>
      <c r="O22" s="34">
        <f>SUM(F7:F22,O7:O21)</f>
        <v>7.5208333333333313</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IF(O22&gt;Sheet1!A2*Sheet1!C10+Sheet1!A5,"Required","Not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17" priority="2">
      <formula>$C7="休日"</formula>
    </cfRule>
  </conditionalFormatting>
  <conditionalFormatting sqref="J7:Q21">
    <cfRule type="expression" dxfId="16" priority="1">
      <formula>$L7="休日"</formula>
    </cfRule>
  </conditionalFormatting>
  <conditionalFormatting sqref="J22:Q22">
    <cfRule type="expression" dxfId="15" priority="3">
      <formula>$K22="日"</formula>
    </cfRule>
    <cfRule type="expression" dxfId="14"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4B2D00-746A-47E6-8A36-2FFB31EFFA11}">
          <x14:formula1>
            <xm:f>Sheet1!$B$16:$B$27</xm:f>
          </x14:formula1>
          <xm:sqref>G7:G22 P7:P21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99E9-F311-43F1-9BD6-71E4C0CA9081}">
  <dimension ref="A1:T34"/>
  <sheetViews>
    <sheetView view="pageBreakPreview" topLeftCell="A7" zoomScaleNormal="100" zoomScaleSheetLayoutView="100" workbookViewId="0">
      <selection activeCell="V15" sqref="V15"/>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2027</v>
      </c>
      <c r="B2" s="120"/>
      <c r="C2" s="47"/>
      <c r="D2" s="53" t="s">
        <v>45</v>
      </c>
      <c r="E2" s="143"/>
      <c r="F2" s="143"/>
      <c r="G2" s="143"/>
      <c r="H2" s="143"/>
      <c r="I2" s="54"/>
      <c r="J2" s="144" t="s">
        <v>46</v>
      </c>
      <c r="K2" s="144"/>
      <c r="L2" s="62"/>
      <c r="M2" s="145"/>
      <c r="N2" s="145"/>
      <c r="O2" s="145"/>
      <c r="P2" s="145"/>
      <c r="Q2" s="145"/>
    </row>
    <row r="3" spans="1:20" ht="26.25" customHeight="1">
      <c r="A3" s="120">
        <v>1</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F</v>
      </c>
      <c r="C7" s="61" t="str">
        <f>+VLOOKUP(DATE($A$2,$A$3,$A7),Sheet1!$AR$1:$AS$16,2,0)</f>
        <v>休日</v>
      </c>
      <c r="D7" s="18"/>
      <c r="E7" s="19"/>
      <c r="F7" s="19" t="str">
        <f t="shared" ref="F7:F22" si="0">IF(D7="","",E7-D7)</f>
        <v/>
      </c>
      <c r="G7" s="67"/>
      <c r="H7" s="72"/>
      <c r="I7" s="20"/>
      <c r="J7" s="17">
        <v>17</v>
      </c>
      <c r="K7" s="4" t="str">
        <f>LEFT(TEXT(DATE($A$2,$A$3,J7),"ddd"))</f>
        <v>S</v>
      </c>
      <c r="L7" s="64" t="str">
        <f>+VLOOKUP(DATE($A$2,$A$3,$J7),Sheet1!$AT$1:$AU$15,2,0)</f>
        <v>休日</v>
      </c>
      <c r="M7" s="21"/>
      <c r="N7" s="22"/>
      <c r="O7" s="22" t="str">
        <f>IF(M7="","",N7-M7)</f>
        <v/>
      </c>
      <c r="P7" s="67"/>
      <c r="Q7" s="72"/>
      <c r="S7" s="152">
        <v>0.35416666666666669</v>
      </c>
      <c r="T7" s="152">
        <v>0.75</v>
      </c>
    </row>
    <row r="8" spans="1:20" ht="30" customHeight="1" thickBot="1">
      <c r="A8" s="23">
        <v>2</v>
      </c>
      <c r="B8" s="2" t="str">
        <f t="shared" ref="B8:B22" si="1">LEFT(TEXT(DATE($A$2,$A$3,A8),"ddd"))</f>
        <v>S</v>
      </c>
      <c r="C8" s="61" t="str">
        <f>+VLOOKUP(DATE($A$2,$A$3,$A8),Sheet1!$AR$1:$AS$16,2,0)</f>
        <v>休日</v>
      </c>
      <c r="D8" s="18"/>
      <c r="E8" s="19"/>
      <c r="F8" s="19" t="str">
        <f t="shared" si="0"/>
        <v/>
      </c>
      <c r="G8" s="70"/>
      <c r="H8" s="75"/>
      <c r="I8" s="24"/>
      <c r="J8" s="23">
        <v>18</v>
      </c>
      <c r="K8" s="25" t="str">
        <f t="shared" ref="K8:K21" si="2">LEFT(TEXT(DATE($A$2,$A$3,J8),"ddd"))</f>
        <v>M</v>
      </c>
      <c r="L8" s="64" t="str">
        <f>+VLOOKUP(DATE($A$2,$A$3,$J8),Sheet1!$AT$1:$AU$15,2,0)</f>
        <v/>
      </c>
      <c r="M8" s="26">
        <f>+$S$7</f>
        <v>0.35416666666666669</v>
      </c>
      <c r="N8" s="27">
        <f>+$T$7</f>
        <v>0.75</v>
      </c>
      <c r="O8" s="27">
        <f t="shared" ref="O8:O21" si="3">IF(M8="","",N8-M8)</f>
        <v>0.39583333333333331</v>
      </c>
      <c r="P8" s="69"/>
      <c r="Q8" s="73"/>
      <c r="S8" s="150" t="s">
        <v>129</v>
      </c>
    </row>
    <row r="9" spans="1:20" ht="30" customHeight="1" thickBot="1">
      <c r="A9" s="23">
        <v>3</v>
      </c>
      <c r="B9" s="2" t="str">
        <f t="shared" si="1"/>
        <v>S</v>
      </c>
      <c r="C9" s="61" t="str">
        <f>+VLOOKUP(DATE($A$2,$A$3,$A9),Sheet1!$AR$1:$AS$16,2,0)</f>
        <v>休日</v>
      </c>
      <c r="D9" s="18"/>
      <c r="E9" s="19"/>
      <c r="F9" s="19" t="str">
        <f t="shared" si="0"/>
        <v/>
      </c>
      <c r="G9" s="69"/>
      <c r="H9" s="73"/>
      <c r="I9" s="24"/>
      <c r="J9" s="23">
        <v>19</v>
      </c>
      <c r="K9" s="25" t="str">
        <f t="shared" si="2"/>
        <v>T</v>
      </c>
      <c r="L9" s="64" t="str">
        <f>+VLOOKUP(DATE($A$2,$A$3,$J9),Sheet1!$AT$1:$AU$15,2,0)</f>
        <v/>
      </c>
      <c r="M9" s="26">
        <f>+$S$7</f>
        <v>0.35416666666666669</v>
      </c>
      <c r="N9" s="27">
        <f>+$T$7</f>
        <v>0.75</v>
      </c>
      <c r="O9" s="27">
        <f t="shared" si="3"/>
        <v>0.39583333333333331</v>
      </c>
      <c r="P9" s="69"/>
      <c r="Q9" s="73"/>
    </row>
    <row r="10" spans="1:20" ht="30" customHeight="1" thickBot="1">
      <c r="A10" s="23">
        <v>4</v>
      </c>
      <c r="B10" s="2" t="str">
        <f t="shared" si="1"/>
        <v>M</v>
      </c>
      <c r="C10" s="61" t="str">
        <f>+VLOOKUP(DATE($A$2,$A$3,$A10),Sheet1!$AR$1:$AS$16,2,0)</f>
        <v/>
      </c>
      <c r="D10" s="18">
        <f>+$S$7</f>
        <v>0.35416666666666669</v>
      </c>
      <c r="E10" s="19">
        <f>+$T$7</f>
        <v>0.75</v>
      </c>
      <c r="F10" s="19">
        <f t="shared" si="0"/>
        <v>0.39583333333333331</v>
      </c>
      <c r="G10" s="70"/>
      <c r="H10" s="75"/>
      <c r="I10" s="12"/>
      <c r="J10" s="23">
        <v>20</v>
      </c>
      <c r="K10" s="25" t="str">
        <f t="shared" si="2"/>
        <v>W</v>
      </c>
      <c r="L10" s="64" t="str">
        <f>+VLOOKUP(DATE($A$2,$A$3,$J10),Sheet1!$AT$1:$AU$15,2,0)</f>
        <v/>
      </c>
      <c r="M10" s="18">
        <f>+$S$7</f>
        <v>0.35416666666666669</v>
      </c>
      <c r="N10" s="19">
        <f>+$T$7</f>
        <v>0.75</v>
      </c>
      <c r="O10" s="27">
        <f t="shared" si="3"/>
        <v>0.39583333333333331</v>
      </c>
      <c r="P10" s="68"/>
      <c r="Q10" s="74"/>
    </row>
    <row r="11" spans="1:20" ht="30" customHeight="1" thickBot="1">
      <c r="A11" s="23">
        <v>5</v>
      </c>
      <c r="B11" s="2" t="str">
        <f t="shared" si="1"/>
        <v>T</v>
      </c>
      <c r="C11" s="61" t="str">
        <f>+VLOOKUP(DATE($A$2,$A$3,$A11),Sheet1!$AR$1:$AS$16,2,0)</f>
        <v/>
      </c>
      <c r="D11" s="18">
        <f>+$S$7</f>
        <v>0.35416666666666669</v>
      </c>
      <c r="E11" s="19">
        <f>+$T$7</f>
        <v>0.75</v>
      </c>
      <c r="F11" s="19">
        <f t="shared" si="0"/>
        <v>0.39583333333333331</v>
      </c>
      <c r="G11" s="69"/>
      <c r="H11" s="73"/>
      <c r="I11" s="20"/>
      <c r="J11" s="23">
        <v>21</v>
      </c>
      <c r="K11" s="25" t="str">
        <f t="shared" si="2"/>
        <v>T</v>
      </c>
      <c r="L11" s="64" t="str">
        <f>+VLOOKUP(DATE($A$2,$A$3,$J11),Sheet1!$AT$1:$AU$15,2,0)</f>
        <v/>
      </c>
      <c r="M11" s="18">
        <f>+$S$7</f>
        <v>0.35416666666666669</v>
      </c>
      <c r="N11" s="19">
        <f>+$T$7</f>
        <v>0.75</v>
      </c>
      <c r="O11" s="19">
        <f t="shared" si="3"/>
        <v>0.39583333333333331</v>
      </c>
      <c r="P11" s="70"/>
      <c r="Q11" s="75"/>
    </row>
    <row r="12" spans="1:20" ht="30" customHeight="1" thickBot="1">
      <c r="A12" s="23">
        <v>6</v>
      </c>
      <c r="B12" s="2" t="str">
        <f t="shared" si="1"/>
        <v>W</v>
      </c>
      <c r="C12" s="61" t="str">
        <f>+VLOOKUP(DATE($A$2,$A$3,$A12),Sheet1!$AR$1:$AS$16,2,0)</f>
        <v/>
      </c>
      <c r="D12" s="18">
        <f>+$S$7</f>
        <v>0.35416666666666669</v>
      </c>
      <c r="E12" s="19">
        <f>+$T$7</f>
        <v>0.75</v>
      </c>
      <c r="F12" s="19">
        <f t="shared" si="0"/>
        <v>0.39583333333333331</v>
      </c>
      <c r="G12" s="70"/>
      <c r="H12" s="75"/>
      <c r="I12" s="20"/>
      <c r="J12" s="23">
        <v>22</v>
      </c>
      <c r="K12" s="28" t="str">
        <f t="shared" si="2"/>
        <v>F</v>
      </c>
      <c r="L12" s="64" t="str">
        <f>+VLOOKUP(DATE($A$2,$A$3,$J12),Sheet1!$AT$1:$AU$15,2,0)</f>
        <v/>
      </c>
      <c r="M12" s="18">
        <f>+$S$7</f>
        <v>0.35416666666666669</v>
      </c>
      <c r="N12" s="19">
        <f>+$T$7</f>
        <v>0.75</v>
      </c>
      <c r="O12" s="19">
        <f t="shared" si="3"/>
        <v>0.39583333333333331</v>
      </c>
      <c r="P12" s="70"/>
      <c r="Q12" s="75"/>
    </row>
    <row r="13" spans="1:20" ht="30" customHeight="1" thickBot="1">
      <c r="A13" s="23">
        <v>7</v>
      </c>
      <c r="B13" s="2" t="str">
        <f t="shared" si="1"/>
        <v>T</v>
      </c>
      <c r="C13" s="61" t="str">
        <f>+VLOOKUP(DATE($A$2,$A$3,$A13),Sheet1!$AR$1:$AS$16,2,0)</f>
        <v/>
      </c>
      <c r="D13" s="18">
        <f>+$S$7</f>
        <v>0.35416666666666669</v>
      </c>
      <c r="E13" s="19">
        <f>+$T$7</f>
        <v>0.75</v>
      </c>
      <c r="F13" s="19">
        <f t="shared" si="0"/>
        <v>0.39583333333333331</v>
      </c>
      <c r="G13" s="69"/>
      <c r="H13" s="73"/>
      <c r="I13" s="20"/>
      <c r="J13" s="23">
        <v>23</v>
      </c>
      <c r="K13" s="25" t="str">
        <f t="shared" si="2"/>
        <v>S</v>
      </c>
      <c r="L13" s="64" t="str">
        <f>+VLOOKUP(DATE($A$2,$A$3,$J13),Sheet1!$AT$1:$AU$15,2,0)</f>
        <v>休日</v>
      </c>
      <c r="M13" s="18"/>
      <c r="N13" s="19"/>
      <c r="O13" s="19" t="str">
        <f t="shared" si="3"/>
        <v/>
      </c>
      <c r="P13" s="69"/>
      <c r="Q13" s="73"/>
    </row>
    <row r="14" spans="1:20" ht="30" customHeight="1" thickBot="1">
      <c r="A14" s="23">
        <v>8</v>
      </c>
      <c r="B14" s="2" t="str">
        <f t="shared" si="1"/>
        <v>F</v>
      </c>
      <c r="C14" s="61" t="str">
        <f>+VLOOKUP(DATE($A$2,$A$3,$A14),Sheet1!$AR$1:$AS$16,2,0)</f>
        <v/>
      </c>
      <c r="D14" s="18">
        <f>+$S$7</f>
        <v>0.35416666666666669</v>
      </c>
      <c r="E14" s="19">
        <f>+$T$7</f>
        <v>0.75</v>
      </c>
      <c r="F14" s="19">
        <f t="shared" si="0"/>
        <v>0.39583333333333331</v>
      </c>
      <c r="G14" s="70"/>
      <c r="H14" s="75"/>
      <c r="I14" s="6"/>
      <c r="J14" s="23">
        <v>24</v>
      </c>
      <c r="K14" s="25" t="str">
        <f t="shared" si="2"/>
        <v>S</v>
      </c>
      <c r="L14" s="64" t="str">
        <f>+VLOOKUP(DATE($A$2,$A$3,$J14),Sheet1!$AT$1:$AU$15,2,0)</f>
        <v>休日</v>
      </c>
      <c r="M14" s="18"/>
      <c r="N14" s="19"/>
      <c r="O14" s="19" t="str">
        <f t="shared" si="3"/>
        <v/>
      </c>
      <c r="P14" s="69"/>
      <c r="Q14" s="73"/>
    </row>
    <row r="15" spans="1:20" ht="30" customHeight="1" thickBot="1">
      <c r="A15" s="23">
        <v>9</v>
      </c>
      <c r="B15" s="2" t="str">
        <f t="shared" si="1"/>
        <v>S</v>
      </c>
      <c r="C15" s="61" t="str">
        <f>+VLOOKUP(DATE($A$2,$A$3,$A15),Sheet1!$AR$1:$AS$16,2,0)</f>
        <v>休日</v>
      </c>
      <c r="D15" s="18"/>
      <c r="E15" s="19"/>
      <c r="F15" s="19" t="str">
        <f t="shared" si="0"/>
        <v/>
      </c>
      <c r="G15" s="69"/>
      <c r="H15" s="73"/>
      <c r="I15" s="24"/>
      <c r="J15" s="23">
        <v>25</v>
      </c>
      <c r="K15" s="25" t="str">
        <f t="shared" si="2"/>
        <v>M</v>
      </c>
      <c r="L15" s="64" t="str">
        <f>+VLOOKUP(DATE($A$2,$A$3,$J15),Sheet1!$AT$1:$AU$15,2,0)</f>
        <v/>
      </c>
      <c r="M15" s="18">
        <f>+$S$7</f>
        <v>0.35416666666666669</v>
      </c>
      <c r="N15" s="19">
        <f>+$T$7</f>
        <v>0.75</v>
      </c>
      <c r="O15" s="19">
        <f t="shared" si="3"/>
        <v>0.39583333333333331</v>
      </c>
      <c r="P15" s="68"/>
      <c r="Q15" s="74"/>
    </row>
    <row r="16" spans="1:20" ht="30" customHeight="1" thickBot="1">
      <c r="A16" s="23">
        <v>10</v>
      </c>
      <c r="B16" s="2" t="str">
        <f t="shared" si="1"/>
        <v>S</v>
      </c>
      <c r="C16" s="61" t="str">
        <f>+VLOOKUP(DATE($A$2,$A$3,$A16),Sheet1!$AR$1:$AS$16,2,0)</f>
        <v>休日</v>
      </c>
      <c r="D16" s="18"/>
      <c r="E16" s="19"/>
      <c r="F16" s="19" t="str">
        <f t="shared" si="0"/>
        <v/>
      </c>
      <c r="G16" s="69"/>
      <c r="H16" s="73"/>
      <c r="I16" s="24"/>
      <c r="J16" s="23">
        <v>26</v>
      </c>
      <c r="K16" s="25" t="str">
        <f t="shared" si="2"/>
        <v>T</v>
      </c>
      <c r="L16" s="64" t="str">
        <f>+VLOOKUP(DATE($A$2,$A$3,$J16),Sheet1!$AT$1:$AU$15,2,0)</f>
        <v/>
      </c>
      <c r="M16" s="18">
        <f>+$S$7</f>
        <v>0.35416666666666669</v>
      </c>
      <c r="N16" s="19">
        <f>+$T$7</f>
        <v>0.75</v>
      </c>
      <c r="O16" s="19">
        <f t="shared" si="3"/>
        <v>0.39583333333333331</v>
      </c>
      <c r="P16" s="70"/>
      <c r="Q16" s="75"/>
    </row>
    <row r="17" spans="1:18" ht="30" customHeight="1" thickBot="1">
      <c r="A17" s="23">
        <v>11</v>
      </c>
      <c r="B17" s="2" t="str">
        <f t="shared" si="1"/>
        <v>M</v>
      </c>
      <c r="C17" s="61" t="str">
        <f>+VLOOKUP(DATE($A$2,$A$3,$A17),Sheet1!$AR$1:$AS$16,2,0)</f>
        <v>休日</v>
      </c>
      <c r="D17" s="29"/>
      <c r="E17" s="27"/>
      <c r="F17" s="19" t="str">
        <f t="shared" si="0"/>
        <v/>
      </c>
      <c r="G17" s="69"/>
      <c r="H17" s="73"/>
      <c r="I17" s="24"/>
      <c r="J17" s="23">
        <v>27</v>
      </c>
      <c r="K17" s="25" t="str">
        <f t="shared" si="2"/>
        <v>W</v>
      </c>
      <c r="L17" s="64" t="str">
        <f>+VLOOKUP(DATE($A$2,$A$3,$J17),Sheet1!$AT$1:$AU$15,2,0)</f>
        <v/>
      </c>
      <c r="M17" s="29">
        <f>+$S$7</f>
        <v>0.35416666666666669</v>
      </c>
      <c r="N17" s="27">
        <f>+$T$7</f>
        <v>0.75</v>
      </c>
      <c r="O17" s="19">
        <f t="shared" si="3"/>
        <v>0.39583333333333331</v>
      </c>
      <c r="P17" s="70"/>
      <c r="Q17" s="75"/>
    </row>
    <row r="18" spans="1:18" ht="30" customHeight="1" thickBot="1">
      <c r="A18" s="23">
        <v>12</v>
      </c>
      <c r="B18" s="2" t="str">
        <f t="shared" si="1"/>
        <v>T</v>
      </c>
      <c r="C18" s="61" t="str">
        <f>+VLOOKUP(DATE($A$2,$A$3,$A18),Sheet1!$AR$1:$AS$16,2,0)</f>
        <v/>
      </c>
      <c r="D18" s="29">
        <f>+$S$7</f>
        <v>0.35416666666666669</v>
      </c>
      <c r="E18" s="27">
        <f>+$T$7</f>
        <v>0.75</v>
      </c>
      <c r="F18" s="19">
        <f t="shared" si="0"/>
        <v>0.39583333333333331</v>
      </c>
      <c r="G18" s="69"/>
      <c r="H18" s="73"/>
      <c r="I18" s="24"/>
      <c r="J18" s="23">
        <v>28</v>
      </c>
      <c r="K18" s="25" t="str">
        <f t="shared" si="2"/>
        <v>T</v>
      </c>
      <c r="L18" s="64" t="str">
        <f>+VLOOKUP(DATE($A$2,$A$3,$J18),Sheet1!$AT$1:$AU$15,2,0)</f>
        <v/>
      </c>
      <c r="M18" s="29">
        <f>+$S$7</f>
        <v>0.35416666666666669</v>
      </c>
      <c r="N18" s="27">
        <f>+$T$7</f>
        <v>0.75</v>
      </c>
      <c r="O18" s="19">
        <f t="shared" si="3"/>
        <v>0.39583333333333331</v>
      </c>
      <c r="P18" s="70"/>
      <c r="Q18" s="75"/>
    </row>
    <row r="19" spans="1:18" ht="30" customHeight="1" thickBot="1">
      <c r="A19" s="23">
        <v>13</v>
      </c>
      <c r="B19" s="2" t="str">
        <f t="shared" si="1"/>
        <v>W</v>
      </c>
      <c r="C19" s="61" t="str">
        <f>+VLOOKUP(DATE($A$2,$A$3,$A19),Sheet1!$AR$1:$AS$16,2,0)</f>
        <v/>
      </c>
      <c r="D19" s="29">
        <f>+$S$7</f>
        <v>0.35416666666666669</v>
      </c>
      <c r="E19" s="27">
        <f>+$T$7</f>
        <v>0.75</v>
      </c>
      <c r="F19" s="19">
        <f t="shared" si="0"/>
        <v>0.39583333333333331</v>
      </c>
      <c r="G19" s="70"/>
      <c r="H19" s="75"/>
      <c r="I19" s="24"/>
      <c r="J19" s="23">
        <v>29</v>
      </c>
      <c r="K19" s="25" t="str">
        <f t="shared" si="2"/>
        <v>F</v>
      </c>
      <c r="L19" s="64" t="str">
        <f>+VLOOKUP(DATE($A$2,$A$3,$J19),Sheet1!$AT$1:$AU$15,2,0)</f>
        <v/>
      </c>
      <c r="M19" s="18">
        <f>+$S$7</f>
        <v>0.35416666666666669</v>
      </c>
      <c r="N19" s="19">
        <f>+$T$7</f>
        <v>0.75</v>
      </c>
      <c r="O19" s="19">
        <f t="shared" si="3"/>
        <v>0.39583333333333331</v>
      </c>
      <c r="P19" s="69"/>
      <c r="Q19" s="73"/>
    </row>
    <row r="20" spans="1:18" ht="30" customHeight="1" thickBot="1">
      <c r="A20" s="23">
        <v>14</v>
      </c>
      <c r="B20" s="2" t="str">
        <f t="shared" si="1"/>
        <v>T</v>
      </c>
      <c r="C20" s="61" t="str">
        <f>+VLOOKUP(DATE($A$2,$A$3,$A20),Sheet1!$AR$1:$AS$16,2,0)</f>
        <v/>
      </c>
      <c r="D20" s="29">
        <f>+$S$7</f>
        <v>0.35416666666666669</v>
      </c>
      <c r="E20" s="27">
        <f>+$T$7</f>
        <v>0.75</v>
      </c>
      <c r="F20" s="27">
        <f t="shared" si="0"/>
        <v>0.39583333333333331</v>
      </c>
      <c r="G20" s="70"/>
      <c r="H20" s="75"/>
      <c r="I20" s="12"/>
      <c r="J20" s="23">
        <v>30</v>
      </c>
      <c r="K20" s="25" t="str">
        <f t="shared" si="2"/>
        <v>S</v>
      </c>
      <c r="L20" s="64" t="str">
        <f>+VLOOKUP(DATE($A$2,$A$3,$J20),Sheet1!$AT$1:$AU$15,2,0)</f>
        <v>休日</v>
      </c>
      <c r="M20" s="18"/>
      <c r="N20" s="19"/>
      <c r="O20" s="19" t="str">
        <f t="shared" si="3"/>
        <v/>
      </c>
      <c r="P20" s="68"/>
      <c r="Q20" s="74"/>
    </row>
    <row r="21" spans="1:18" ht="30" customHeight="1" thickBot="1">
      <c r="A21" s="23">
        <v>15</v>
      </c>
      <c r="B21" s="2" t="str">
        <f t="shared" si="1"/>
        <v>F</v>
      </c>
      <c r="C21" s="61" t="str">
        <f>+VLOOKUP(DATE($A$2,$A$3,$A21),Sheet1!$AR$1:$AS$16,2,0)</f>
        <v/>
      </c>
      <c r="D21" s="29">
        <f>+$S$7</f>
        <v>0.35416666666666669</v>
      </c>
      <c r="E21" s="27">
        <f>+$T$7</f>
        <v>0.75</v>
      </c>
      <c r="F21" s="27">
        <f t="shared" si="0"/>
        <v>0.39583333333333331</v>
      </c>
      <c r="G21" s="68"/>
      <c r="H21" s="74"/>
      <c r="I21" s="12"/>
      <c r="J21" s="23">
        <v>31</v>
      </c>
      <c r="K21" s="25" t="str">
        <f t="shared" si="2"/>
        <v>S</v>
      </c>
      <c r="L21" s="64" t="str">
        <f>+VLOOKUP(DATE($A$2,$A$3,$J21),Sheet1!$AT$1:$AU$15,2,0)</f>
        <v>休日</v>
      </c>
      <c r="M21" s="31"/>
      <c r="N21" s="32"/>
      <c r="O21" s="32" t="str">
        <f t="shared" si="3"/>
        <v/>
      </c>
      <c r="P21" s="71"/>
      <c r="Q21" s="76"/>
    </row>
    <row r="22" spans="1:18" ht="30" customHeight="1" thickBot="1">
      <c r="A22" s="30">
        <v>16</v>
      </c>
      <c r="B22" s="3" t="str">
        <f t="shared" si="1"/>
        <v>S</v>
      </c>
      <c r="C22" s="61" t="str">
        <f>+VLOOKUP(DATE($A$2,$A$3,$A22),Sheet1!$AR$1:$AS$16,2,0)</f>
        <v>休日</v>
      </c>
      <c r="D22" s="33"/>
      <c r="E22" s="32"/>
      <c r="F22" s="32" t="str">
        <f t="shared" si="0"/>
        <v/>
      </c>
      <c r="G22" s="71"/>
      <c r="H22" s="76"/>
      <c r="I22" s="24"/>
      <c r="J22" s="127" t="s">
        <v>87</v>
      </c>
      <c r="K22" s="125"/>
      <c r="L22" s="125"/>
      <c r="M22" s="125"/>
      <c r="N22" s="125"/>
      <c r="O22" s="34">
        <f>SUM(F7:F22,O7:O21)</f>
        <v>7.5208333333333313</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IF(O22&gt;Sheet1!A2*Sheet1!C11+Sheet1!A5,"Required","Not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13" priority="2">
      <formula>$C7="休日"</formula>
    </cfRule>
  </conditionalFormatting>
  <conditionalFormatting sqref="J7:Q21">
    <cfRule type="expression" dxfId="12" priority="1">
      <formula>$L7="休日"</formula>
    </cfRule>
  </conditionalFormatting>
  <conditionalFormatting sqref="J22:Q22">
    <cfRule type="expression" dxfId="11" priority="3">
      <formula>$K22="日"</formula>
    </cfRule>
    <cfRule type="expression" dxfId="10"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F387FA-42EF-4392-AA08-E148CB80EF2D}">
          <x14:formula1>
            <xm:f>Sheet1!$B$16:$B$27</xm:f>
          </x14:formula1>
          <xm:sqref>G7:G22 P7:P21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AD62-CFB8-4099-9497-EDE9C03F2203}">
  <dimension ref="A1:T34"/>
  <sheetViews>
    <sheetView view="pageBreakPreview" topLeftCell="A6" zoomScaleNormal="100" zoomScaleSheetLayoutView="100" workbookViewId="0">
      <selection activeCell="V13" sqref="V13"/>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2027</v>
      </c>
      <c r="B2" s="120"/>
      <c r="C2" s="47"/>
      <c r="D2" s="53" t="s">
        <v>45</v>
      </c>
      <c r="E2" s="143"/>
      <c r="F2" s="143"/>
      <c r="G2" s="143"/>
      <c r="H2" s="143"/>
      <c r="I2" s="54"/>
      <c r="J2" s="144" t="s">
        <v>46</v>
      </c>
      <c r="K2" s="144"/>
      <c r="L2" s="62"/>
      <c r="M2" s="145"/>
      <c r="N2" s="145"/>
      <c r="O2" s="145"/>
      <c r="P2" s="145"/>
      <c r="Q2" s="145"/>
    </row>
    <row r="3" spans="1:20" ht="26.25" customHeight="1">
      <c r="A3" s="120">
        <v>2</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M</v>
      </c>
      <c r="C7" s="61" t="str">
        <f>+VLOOKUP(DATE($A$2,$A$3,$A7),Sheet1!$AV$1:$AW$16,2,0)</f>
        <v/>
      </c>
      <c r="D7" s="18">
        <f>+$S$7</f>
        <v>0.35416666666666669</v>
      </c>
      <c r="E7" s="19">
        <f>+$T$7</f>
        <v>0.75</v>
      </c>
      <c r="F7" s="19">
        <f t="shared" ref="F7:F22" si="0">IF(D7="","",E7-D7)</f>
        <v>0.39583333333333331</v>
      </c>
      <c r="G7" s="67"/>
      <c r="H7" s="72"/>
      <c r="I7" s="20"/>
      <c r="J7" s="17">
        <v>17</v>
      </c>
      <c r="K7" s="4" t="str">
        <f>LEFT(TEXT(DATE($A$2,$A$3,J7),"ddd"))</f>
        <v>W</v>
      </c>
      <c r="L7" s="64" t="str">
        <f>+VLOOKUP(DATE($A$2,$A$3,$J7),Sheet1!$AX$1:$AY$13,2,0)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T</v>
      </c>
      <c r="C8" s="61" t="str">
        <f>+VLOOKUP(DATE($A$2,$A$3,$A8),Sheet1!$AV$1:$AW$16,2,0)</f>
        <v/>
      </c>
      <c r="D8" s="18">
        <f>+$S$7</f>
        <v>0.35416666666666669</v>
      </c>
      <c r="E8" s="19">
        <f>+$T$7</f>
        <v>0.75</v>
      </c>
      <c r="F8" s="19">
        <f t="shared" si="0"/>
        <v>0.39583333333333331</v>
      </c>
      <c r="G8" s="70"/>
      <c r="H8" s="75"/>
      <c r="I8" s="24"/>
      <c r="J8" s="23">
        <v>18</v>
      </c>
      <c r="K8" s="25" t="str">
        <f t="shared" ref="K8:K18" si="2">LEFT(TEXT(DATE($A$2,$A$3,J8),"ddd"))</f>
        <v>T</v>
      </c>
      <c r="L8" s="64" t="str">
        <f>+VLOOKUP(DATE($A$2,$A$3,$J8),Sheet1!$AX$1:$AY$13,2,0)</f>
        <v/>
      </c>
      <c r="M8" s="26">
        <f>+$S$7</f>
        <v>0.35416666666666669</v>
      </c>
      <c r="N8" s="27">
        <f>+$T$7</f>
        <v>0.75</v>
      </c>
      <c r="O8" s="27">
        <f t="shared" ref="O8:O21" si="3">IF(M8="","",N8-M8)</f>
        <v>0.39583333333333331</v>
      </c>
      <c r="P8" s="69"/>
      <c r="Q8" s="73"/>
      <c r="S8" s="150" t="s">
        <v>129</v>
      </c>
    </row>
    <row r="9" spans="1:20" ht="30" customHeight="1" thickBot="1">
      <c r="A9" s="23">
        <v>3</v>
      </c>
      <c r="B9" s="2" t="str">
        <f t="shared" si="1"/>
        <v>W</v>
      </c>
      <c r="C9" s="61" t="str">
        <f>+VLOOKUP(DATE($A$2,$A$3,$A9),Sheet1!$AV$1:$AW$16,2,0)</f>
        <v/>
      </c>
      <c r="D9" s="18">
        <f>+$S$7</f>
        <v>0.35416666666666669</v>
      </c>
      <c r="E9" s="19">
        <f>+$T$7</f>
        <v>0.75</v>
      </c>
      <c r="F9" s="19">
        <f t="shared" si="0"/>
        <v>0.39583333333333331</v>
      </c>
      <c r="G9" s="69"/>
      <c r="H9" s="73"/>
      <c r="I9" s="24"/>
      <c r="J9" s="23">
        <v>19</v>
      </c>
      <c r="K9" s="25" t="str">
        <f t="shared" si="2"/>
        <v>F</v>
      </c>
      <c r="L9" s="64" t="str">
        <f>+VLOOKUP(DATE($A$2,$A$3,$J9),Sheet1!$AX$1:$AY$13,2,0)</f>
        <v/>
      </c>
      <c r="M9" s="26">
        <f>+$S$7</f>
        <v>0.35416666666666669</v>
      </c>
      <c r="N9" s="27">
        <f>+$T$7</f>
        <v>0.75</v>
      </c>
      <c r="O9" s="27">
        <f t="shared" si="3"/>
        <v>0.39583333333333331</v>
      </c>
      <c r="P9" s="69"/>
      <c r="Q9" s="73"/>
    </row>
    <row r="10" spans="1:20" ht="30" customHeight="1" thickBot="1">
      <c r="A10" s="23">
        <v>4</v>
      </c>
      <c r="B10" s="2" t="str">
        <f t="shared" si="1"/>
        <v>T</v>
      </c>
      <c r="C10" s="61" t="str">
        <f>+VLOOKUP(DATE($A$2,$A$3,$A10),Sheet1!$AV$1:$AW$16,2,0)</f>
        <v/>
      </c>
      <c r="D10" s="18">
        <f>+$S$7</f>
        <v>0.35416666666666669</v>
      </c>
      <c r="E10" s="19">
        <f>+$T$7</f>
        <v>0.75</v>
      </c>
      <c r="F10" s="19">
        <f t="shared" si="0"/>
        <v>0.39583333333333331</v>
      </c>
      <c r="G10" s="70"/>
      <c r="H10" s="75"/>
      <c r="I10" s="12"/>
      <c r="J10" s="23">
        <v>20</v>
      </c>
      <c r="K10" s="25" t="str">
        <f t="shared" si="2"/>
        <v>S</v>
      </c>
      <c r="L10" s="64" t="str">
        <f>+VLOOKUP(DATE($A$2,$A$3,$J10),Sheet1!$AX$1:$AY$13,2,0)</f>
        <v>休日</v>
      </c>
      <c r="M10" s="18"/>
      <c r="N10" s="19"/>
      <c r="O10" s="27" t="str">
        <f t="shared" si="3"/>
        <v/>
      </c>
      <c r="P10" s="68"/>
      <c r="Q10" s="74"/>
    </row>
    <row r="11" spans="1:20" ht="30" customHeight="1" thickBot="1">
      <c r="A11" s="23">
        <v>5</v>
      </c>
      <c r="B11" s="2" t="str">
        <f t="shared" si="1"/>
        <v>F</v>
      </c>
      <c r="C11" s="61" t="str">
        <f>+VLOOKUP(DATE($A$2,$A$3,$A11),Sheet1!$AV$1:$AW$16,2,0)</f>
        <v/>
      </c>
      <c r="D11" s="18">
        <f>+$S$7</f>
        <v>0.35416666666666669</v>
      </c>
      <c r="E11" s="19">
        <f>+$T$7</f>
        <v>0.75</v>
      </c>
      <c r="F11" s="19">
        <f t="shared" si="0"/>
        <v>0.39583333333333331</v>
      </c>
      <c r="G11" s="69"/>
      <c r="H11" s="73"/>
      <c r="I11" s="20"/>
      <c r="J11" s="23">
        <v>21</v>
      </c>
      <c r="K11" s="25" t="str">
        <f t="shared" si="2"/>
        <v>S</v>
      </c>
      <c r="L11" s="64" t="str">
        <f>+VLOOKUP(DATE($A$2,$A$3,$J11),Sheet1!$AX$1:$AY$13,2,0)</f>
        <v>休日</v>
      </c>
      <c r="M11" s="18"/>
      <c r="N11" s="19"/>
      <c r="O11" s="19" t="str">
        <f t="shared" si="3"/>
        <v/>
      </c>
      <c r="P11" s="70"/>
      <c r="Q11" s="75"/>
    </row>
    <row r="12" spans="1:20" ht="30" customHeight="1" thickBot="1">
      <c r="A12" s="23">
        <v>6</v>
      </c>
      <c r="B12" s="2" t="str">
        <f t="shared" si="1"/>
        <v>S</v>
      </c>
      <c r="C12" s="61" t="str">
        <f>+VLOOKUP(DATE($A$2,$A$3,$A12),Sheet1!$AV$1:$AW$16,2,0)</f>
        <v>休日</v>
      </c>
      <c r="D12" s="18"/>
      <c r="E12" s="19"/>
      <c r="F12" s="19" t="str">
        <f t="shared" si="0"/>
        <v/>
      </c>
      <c r="G12" s="70"/>
      <c r="H12" s="75"/>
      <c r="I12" s="20"/>
      <c r="J12" s="23">
        <v>22</v>
      </c>
      <c r="K12" s="28" t="str">
        <f t="shared" si="2"/>
        <v>M</v>
      </c>
      <c r="L12" s="64" t="str">
        <f>+VLOOKUP(DATE($A$2,$A$3,$J12),Sheet1!$AX$1:$AY$13,2,0)</f>
        <v/>
      </c>
      <c r="M12" s="18">
        <f>+$S$7</f>
        <v>0.35416666666666669</v>
      </c>
      <c r="N12" s="19">
        <f>+$T$7</f>
        <v>0.75</v>
      </c>
      <c r="O12" s="19">
        <f t="shared" si="3"/>
        <v>0.39583333333333331</v>
      </c>
      <c r="P12" s="70"/>
      <c r="Q12" s="75"/>
    </row>
    <row r="13" spans="1:20" ht="30" customHeight="1" thickBot="1">
      <c r="A13" s="23">
        <v>7</v>
      </c>
      <c r="B13" s="2" t="str">
        <f t="shared" si="1"/>
        <v>S</v>
      </c>
      <c r="C13" s="61" t="str">
        <f>+VLOOKUP(DATE($A$2,$A$3,$A13),Sheet1!$AV$1:$AW$16,2,0)</f>
        <v>休日</v>
      </c>
      <c r="D13" s="18"/>
      <c r="E13" s="19"/>
      <c r="F13" s="19" t="str">
        <f t="shared" si="0"/>
        <v/>
      </c>
      <c r="G13" s="69"/>
      <c r="H13" s="73"/>
      <c r="I13" s="20"/>
      <c r="J13" s="23">
        <v>23</v>
      </c>
      <c r="K13" s="25" t="str">
        <f t="shared" si="2"/>
        <v>T</v>
      </c>
      <c r="L13" s="64" t="str">
        <f>+VLOOKUP(DATE($A$2,$A$3,$J13),Sheet1!$AX$1:$AY$13,2,0)</f>
        <v>休日</v>
      </c>
      <c r="M13" s="18"/>
      <c r="N13" s="19"/>
      <c r="O13" s="19" t="str">
        <f t="shared" si="3"/>
        <v/>
      </c>
      <c r="P13" s="69"/>
      <c r="Q13" s="73"/>
    </row>
    <row r="14" spans="1:20" ht="30" customHeight="1" thickBot="1">
      <c r="A14" s="23">
        <v>8</v>
      </c>
      <c r="B14" s="2" t="str">
        <f t="shared" si="1"/>
        <v>M</v>
      </c>
      <c r="C14" s="61" t="str">
        <f>+VLOOKUP(DATE($A$2,$A$3,$A14),Sheet1!$AV$1:$AW$16,2,0)</f>
        <v/>
      </c>
      <c r="D14" s="18">
        <f>+$S$7</f>
        <v>0.35416666666666669</v>
      </c>
      <c r="E14" s="19">
        <f>+$T$7</f>
        <v>0.75</v>
      </c>
      <c r="F14" s="19">
        <f t="shared" si="0"/>
        <v>0.39583333333333331</v>
      </c>
      <c r="G14" s="70"/>
      <c r="H14" s="75"/>
      <c r="I14" s="6"/>
      <c r="J14" s="23">
        <v>24</v>
      </c>
      <c r="K14" s="25" t="str">
        <f t="shared" si="2"/>
        <v>W</v>
      </c>
      <c r="L14" s="64" t="str">
        <f>+VLOOKUP(DATE($A$2,$A$3,$J14),Sheet1!$AX$1:$AY$13,2,0)</f>
        <v/>
      </c>
      <c r="M14" s="18">
        <f>+$S$7</f>
        <v>0.35416666666666669</v>
      </c>
      <c r="N14" s="19">
        <f>+$T$7</f>
        <v>0.75</v>
      </c>
      <c r="O14" s="19">
        <f t="shared" si="3"/>
        <v>0.39583333333333331</v>
      </c>
      <c r="P14" s="69"/>
      <c r="Q14" s="73"/>
    </row>
    <row r="15" spans="1:20" ht="30" customHeight="1" thickBot="1">
      <c r="A15" s="23">
        <v>9</v>
      </c>
      <c r="B15" s="2" t="str">
        <f t="shared" si="1"/>
        <v>T</v>
      </c>
      <c r="C15" s="61" t="str">
        <f>+VLOOKUP(DATE($A$2,$A$3,$A15),Sheet1!$AV$1:$AW$16,2,0)</f>
        <v/>
      </c>
      <c r="D15" s="18">
        <f>+$S$7</f>
        <v>0.35416666666666669</v>
      </c>
      <c r="E15" s="19">
        <f>+$T$7</f>
        <v>0.75</v>
      </c>
      <c r="F15" s="19">
        <f t="shared" si="0"/>
        <v>0.39583333333333331</v>
      </c>
      <c r="G15" s="69"/>
      <c r="H15" s="73"/>
      <c r="I15" s="24"/>
      <c r="J15" s="23">
        <v>25</v>
      </c>
      <c r="K15" s="25" t="str">
        <f t="shared" si="2"/>
        <v>T</v>
      </c>
      <c r="L15" s="64" t="str">
        <f>+VLOOKUP(DATE($A$2,$A$3,$J15),Sheet1!$AX$1:$AY$13,2,0)</f>
        <v/>
      </c>
      <c r="M15" s="18">
        <f>+$S$7</f>
        <v>0.35416666666666669</v>
      </c>
      <c r="N15" s="19">
        <f>+$T$7</f>
        <v>0.75</v>
      </c>
      <c r="O15" s="19">
        <f t="shared" si="3"/>
        <v>0.39583333333333331</v>
      </c>
      <c r="P15" s="68"/>
      <c r="Q15" s="74"/>
    </row>
    <row r="16" spans="1:20" ht="30" customHeight="1" thickBot="1">
      <c r="A16" s="23">
        <v>10</v>
      </c>
      <c r="B16" s="2" t="str">
        <f t="shared" si="1"/>
        <v>W</v>
      </c>
      <c r="C16" s="61" t="str">
        <f>+VLOOKUP(DATE($A$2,$A$3,$A16),Sheet1!$AV$1:$AW$16,2,0)</f>
        <v/>
      </c>
      <c r="D16" s="18">
        <f>+$S$7</f>
        <v>0.35416666666666669</v>
      </c>
      <c r="E16" s="19">
        <f>+$T$7</f>
        <v>0.75</v>
      </c>
      <c r="F16" s="19">
        <f t="shared" si="0"/>
        <v>0.39583333333333331</v>
      </c>
      <c r="G16" s="69"/>
      <c r="H16" s="73"/>
      <c r="I16" s="24"/>
      <c r="J16" s="23">
        <v>26</v>
      </c>
      <c r="K16" s="25" t="str">
        <f t="shared" si="2"/>
        <v>F</v>
      </c>
      <c r="L16" s="64" t="str">
        <f>+VLOOKUP(DATE($A$2,$A$3,$J16),Sheet1!$AX$1:$AY$13,2,0)</f>
        <v/>
      </c>
      <c r="M16" s="18">
        <f>+$S$7</f>
        <v>0.35416666666666669</v>
      </c>
      <c r="N16" s="19">
        <f>+$T$7</f>
        <v>0.75</v>
      </c>
      <c r="O16" s="19">
        <f t="shared" si="3"/>
        <v>0.39583333333333331</v>
      </c>
      <c r="P16" s="70"/>
      <c r="Q16" s="75"/>
    </row>
    <row r="17" spans="1:18" ht="30" customHeight="1" thickBot="1">
      <c r="A17" s="23">
        <v>11</v>
      </c>
      <c r="B17" s="2" t="str">
        <f t="shared" si="1"/>
        <v>T</v>
      </c>
      <c r="C17" s="61" t="str">
        <f>+VLOOKUP(DATE($A$2,$A$3,$A17),Sheet1!$AV$1:$AW$16,2,0)</f>
        <v>休日</v>
      </c>
      <c r="D17" s="29"/>
      <c r="E17" s="27"/>
      <c r="F17" s="19" t="str">
        <f t="shared" si="0"/>
        <v/>
      </c>
      <c r="G17" s="69"/>
      <c r="H17" s="73"/>
      <c r="I17" s="24"/>
      <c r="J17" s="23">
        <v>27</v>
      </c>
      <c r="K17" s="25" t="str">
        <f t="shared" si="2"/>
        <v>S</v>
      </c>
      <c r="L17" s="64" t="str">
        <f>+VLOOKUP(DATE($A$2,$A$3,$J17),Sheet1!$AX$1:$AY$13,2,0)</f>
        <v>休日</v>
      </c>
      <c r="M17" s="29"/>
      <c r="N17" s="27"/>
      <c r="O17" s="19" t="str">
        <f t="shared" si="3"/>
        <v/>
      </c>
      <c r="P17" s="70"/>
      <c r="Q17" s="75"/>
    </row>
    <row r="18" spans="1:18" ht="30" customHeight="1" thickBot="1">
      <c r="A18" s="23">
        <v>12</v>
      </c>
      <c r="B18" s="2" t="str">
        <f t="shared" si="1"/>
        <v>F</v>
      </c>
      <c r="C18" s="61" t="str">
        <f>+VLOOKUP(DATE($A$2,$A$3,$A18),Sheet1!$AV$1:$AW$16,2,0)</f>
        <v/>
      </c>
      <c r="D18" s="29">
        <f>+$S$7</f>
        <v>0.35416666666666669</v>
      </c>
      <c r="E18" s="27">
        <f>+$T$7</f>
        <v>0.75</v>
      </c>
      <c r="F18" s="19">
        <f t="shared" si="0"/>
        <v>0.39583333333333331</v>
      </c>
      <c r="G18" s="69"/>
      <c r="H18" s="73"/>
      <c r="I18" s="24"/>
      <c r="J18" s="23">
        <v>28</v>
      </c>
      <c r="K18" s="25" t="str">
        <f t="shared" si="2"/>
        <v>S</v>
      </c>
      <c r="L18" s="64" t="str">
        <f>+VLOOKUP(DATE($A$2,$A$3,$J18),Sheet1!$AX$1:$AY$13,2,0)</f>
        <v>休日</v>
      </c>
      <c r="M18" s="29"/>
      <c r="N18" s="27"/>
      <c r="O18" s="19" t="str">
        <f t="shared" si="3"/>
        <v/>
      </c>
      <c r="P18" s="70"/>
      <c r="Q18" s="75"/>
    </row>
    <row r="19" spans="1:18" ht="30" customHeight="1" thickBot="1">
      <c r="A19" s="23">
        <v>13</v>
      </c>
      <c r="B19" s="2" t="str">
        <f t="shared" si="1"/>
        <v>S</v>
      </c>
      <c r="C19" s="61" t="str">
        <f>+VLOOKUP(DATE($A$2,$A$3,$A19),Sheet1!$AV$1:$AW$16,2,0)</f>
        <v>休日</v>
      </c>
      <c r="D19" s="29"/>
      <c r="E19" s="27"/>
      <c r="F19" s="19" t="str">
        <f t="shared" si="0"/>
        <v/>
      </c>
      <c r="G19" s="70"/>
      <c r="H19" s="75"/>
      <c r="I19" s="24"/>
      <c r="J19" s="23"/>
      <c r="K19" s="25"/>
      <c r="L19" s="64" t="e">
        <f>+VLOOKUP(DATE($A$2,$A$3,$J19),Sheet1!$AX$1:$AY$13,2,0)</f>
        <v>#N/A</v>
      </c>
      <c r="M19" s="18"/>
      <c r="N19" s="19"/>
      <c r="O19" s="19" t="str">
        <f t="shared" si="3"/>
        <v/>
      </c>
      <c r="P19" s="69"/>
      <c r="Q19" s="73"/>
    </row>
    <row r="20" spans="1:18" ht="30" customHeight="1" thickBot="1">
      <c r="A20" s="23">
        <v>14</v>
      </c>
      <c r="B20" s="2" t="str">
        <f t="shared" si="1"/>
        <v>S</v>
      </c>
      <c r="C20" s="61" t="str">
        <f>+VLOOKUP(DATE($A$2,$A$3,$A20),Sheet1!$AV$1:$AW$16,2,0)</f>
        <v>休日</v>
      </c>
      <c r="D20" s="29"/>
      <c r="E20" s="27"/>
      <c r="F20" s="27" t="str">
        <f t="shared" si="0"/>
        <v/>
      </c>
      <c r="G20" s="70"/>
      <c r="H20" s="75"/>
      <c r="I20" s="12"/>
      <c r="J20" s="23"/>
      <c r="K20" s="25"/>
      <c r="L20" s="64" t="e">
        <f>+VLOOKUP(DATE($A$2,$A$3,$J20),Sheet1!$AX$1:$AY$13,2,0)</f>
        <v>#N/A</v>
      </c>
      <c r="M20" s="18"/>
      <c r="N20" s="19"/>
      <c r="O20" s="19" t="str">
        <f t="shared" si="3"/>
        <v/>
      </c>
      <c r="P20" s="68"/>
      <c r="Q20" s="74"/>
    </row>
    <row r="21" spans="1:18" ht="30" customHeight="1" thickBot="1">
      <c r="A21" s="23">
        <v>15</v>
      </c>
      <c r="B21" s="2" t="str">
        <f t="shared" si="1"/>
        <v>M</v>
      </c>
      <c r="C21" s="61" t="str">
        <f>+VLOOKUP(DATE($A$2,$A$3,$A21),Sheet1!$AV$1:$AW$16,2,0)</f>
        <v/>
      </c>
      <c r="D21" s="29">
        <f>+$S$7</f>
        <v>0.35416666666666669</v>
      </c>
      <c r="E21" s="27">
        <f>+$T$7</f>
        <v>0.75</v>
      </c>
      <c r="F21" s="27">
        <f t="shared" si="0"/>
        <v>0.39583333333333331</v>
      </c>
      <c r="G21" s="68"/>
      <c r="H21" s="74"/>
      <c r="I21" s="12"/>
      <c r="J21" s="30"/>
      <c r="K21" s="13"/>
      <c r="L21" s="64" t="e">
        <f>+VLOOKUP(DATE($A$2,$A$3,$J21),Sheet1!$AX$1:$AY$13,2,0)</f>
        <v>#N/A</v>
      </c>
      <c r="M21" s="31"/>
      <c r="N21" s="32"/>
      <c r="O21" s="32" t="str">
        <f t="shared" si="3"/>
        <v/>
      </c>
      <c r="P21" s="71"/>
      <c r="Q21" s="76"/>
    </row>
    <row r="22" spans="1:18" ht="30" customHeight="1" thickBot="1">
      <c r="A22" s="30">
        <v>16</v>
      </c>
      <c r="B22" s="3" t="str">
        <f t="shared" si="1"/>
        <v>T</v>
      </c>
      <c r="C22" s="61" t="str">
        <f>+VLOOKUP(DATE($A$2,$A$3,$A22),Sheet1!$AV$1:$AW$16,2,0)</f>
        <v/>
      </c>
      <c r="D22" s="33">
        <f>+$S$7</f>
        <v>0.35416666666666669</v>
      </c>
      <c r="E22" s="32">
        <f>+$T$7</f>
        <v>0.75</v>
      </c>
      <c r="F22" s="32">
        <f t="shared" si="0"/>
        <v>0.39583333333333331</v>
      </c>
      <c r="G22" s="71"/>
      <c r="H22" s="76"/>
      <c r="I22" s="24"/>
      <c r="J22" s="127" t="s">
        <v>87</v>
      </c>
      <c r="K22" s="125"/>
      <c r="L22" s="125"/>
      <c r="M22" s="125"/>
      <c r="N22" s="125"/>
      <c r="O22" s="34">
        <f>SUM(F7:F22,O7:O21)</f>
        <v>7.1249999999999982</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IF(O22&gt;Sheet1!A2*Sheet1!C12+Sheet1!A5,"Required","Not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9" priority="2">
      <formula>$C7="休日"</formula>
    </cfRule>
  </conditionalFormatting>
  <conditionalFormatting sqref="J7:Q21">
    <cfRule type="expression" dxfId="8" priority="1">
      <formula>$L7="休日"</formula>
    </cfRule>
  </conditionalFormatting>
  <conditionalFormatting sqref="J22:Q22">
    <cfRule type="expression" dxfId="7" priority="3">
      <formula>$K22="日"</formula>
    </cfRule>
    <cfRule type="expression" dxfId="6"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439807-6049-421E-B582-23A9BF62DE13}">
          <x14:formula1>
            <xm:f>Sheet1!$B$16:$B$27</xm:f>
          </x14:formula1>
          <xm:sqref>G7:G22 P7:P21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6502-73F7-4090-B3CA-22076786D9A0}">
  <dimension ref="A1:T34"/>
  <sheetViews>
    <sheetView view="pageBreakPreview" topLeftCell="A11" zoomScaleNormal="100" zoomScaleSheetLayoutView="100" workbookViewId="0">
      <selection activeCell="V18" sqref="V18"/>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2027</v>
      </c>
      <c r="B2" s="120"/>
      <c r="C2" s="47"/>
      <c r="D2" s="53" t="s">
        <v>45</v>
      </c>
      <c r="E2" s="143"/>
      <c r="F2" s="143"/>
      <c r="G2" s="143"/>
      <c r="H2" s="143"/>
      <c r="I2" s="54"/>
      <c r="J2" s="144" t="s">
        <v>46</v>
      </c>
      <c r="K2" s="144"/>
      <c r="L2" s="62"/>
      <c r="M2" s="145"/>
      <c r="N2" s="145"/>
      <c r="O2" s="145"/>
      <c r="P2" s="145"/>
      <c r="Q2" s="145"/>
    </row>
    <row r="3" spans="1:20" ht="26.25" customHeight="1">
      <c r="A3" s="120">
        <v>3</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M</v>
      </c>
      <c r="C7" s="61" t="str">
        <f>+VLOOKUP(DATE($A$2,$A$3,$A7),Sheet1!$AZ$1:$BA$16,2,0)</f>
        <v/>
      </c>
      <c r="D7" s="18">
        <f>+$S$7</f>
        <v>0.35416666666666669</v>
      </c>
      <c r="E7" s="19">
        <f>+$T$7</f>
        <v>0.75</v>
      </c>
      <c r="F7" s="19">
        <f t="shared" ref="F7:F22" si="0">IF(D7="","",E7-D7)</f>
        <v>0.39583333333333331</v>
      </c>
      <c r="G7" s="67"/>
      <c r="H7" s="72"/>
      <c r="I7" s="20"/>
      <c r="J7" s="17">
        <v>17</v>
      </c>
      <c r="K7" s="4" t="str">
        <f>LEFT(TEXT(DATE($A$2,$A$3,J7),"ddd"))</f>
        <v>W</v>
      </c>
      <c r="L7" s="64" t="str">
        <f>+VLOOKUP(DATE($A$2,$A$3,$J7),Sheet1!$BB$1:$BC$15,2,0)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T</v>
      </c>
      <c r="C8" s="61" t="str">
        <f>+VLOOKUP(DATE($A$2,$A$3,$A8),Sheet1!$AZ$1:$BA$16,2,0)</f>
        <v/>
      </c>
      <c r="D8" s="18">
        <f>+$S$7</f>
        <v>0.35416666666666669</v>
      </c>
      <c r="E8" s="19">
        <f>+$T$7</f>
        <v>0.75</v>
      </c>
      <c r="F8" s="19">
        <f t="shared" si="0"/>
        <v>0.39583333333333331</v>
      </c>
      <c r="G8" s="70"/>
      <c r="H8" s="75"/>
      <c r="I8" s="24"/>
      <c r="J8" s="23">
        <v>18</v>
      </c>
      <c r="K8" s="25" t="str">
        <f t="shared" ref="K8:K21" si="2">LEFT(TEXT(DATE($A$2,$A$3,J8),"ddd"))</f>
        <v>T</v>
      </c>
      <c r="L8" s="64" t="str">
        <f>+VLOOKUP(DATE($A$2,$A$3,$J8),Sheet1!$BB$1:$BC$15,2,0)</f>
        <v/>
      </c>
      <c r="M8" s="26">
        <f>+$S$7</f>
        <v>0.35416666666666669</v>
      </c>
      <c r="N8" s="27">
        <f>+$T$7</f>
        <v>0.75</v>
      </c>
      <c r="O8" s="27">
        <f t="shared" ref="O8:O21" si="3">IF(M8="","",N8-M8)</f>
        <v>0.39583333333333331</v>
      </c>
      <c r="P8" s="69"/>
      <c r="Q8" s="73"/>
      <c r="S8" s="150" t="s">
        <v>129</v>
      </c>
    </row>
    <row r="9" spans="1:20" ht="30" customHeight="1" thickBot="1">
      <c r="A9" s="23">
        <v>3</v>
      </c>
      <c r="B9" s="2" t="str">
        <f t="shared" si="1"/>
        <v>W</v>
      </c>
      <c r="C9" s="61" t="str">
        <f>+VLOOKUP(DATE($A$2,$A$3,$A9),Sheet1!$AZ$1:$BA$16,2,0)</f>
        <v/>
      </c>
      <c r="D9" s="18">
        <f>+$S$7</f>
        <v>0.35416666666666669</v>
      </c>
      <c r="E9" s="19">
        <f>+$T$7</f>
        <v>0.75</v>
      </c>
      <c r="F9" s="19">
        <f t="shared" si="0"/>
        <v>0.39583333333333331</v>
      </c>
      <c r="G9" s="69"/>
      <c r="H9" s="73"/>
      <c r="I9" s="24"/>
      <c r="J9" s="23">
        <v>19</v>
      </c>
      <c r="K9" s="25" t="str">
        <f t="shared" si="2"/>
        <v>F</v>
      </c>
      <c r="L9" s="64" t="str">
        <f>+VLOOKUP(DATE($A$2,$A$3,$J9),Sheet1!$BB$1:$BC$15,2,0)</f>
        <v/>
      </c>
      <c r="M9" s="26">
        <f>+$S$7</f>
        <v>0.35416666666666669</v>
      </c>
      <c r="N9" s="27">
        <f>+$T$7</f>
        <v>0.75</v>
      </c>
      <c r="O9" s="27">
        <f t="shared" si="3"/>
        <v>0.39583333333333331</v>
      </c>
      <c r="P9" s="69"/>
      <c r="Q9" s="73"/>
    </row>
    <row r="10" spans="1:20" ht="30" customHeight="1" thickBot="1">
      <c r="A10" s="23">
        <v>4</v>
      </c>
      <c r="B10" s="2" t="str">
        <f t="shared" si="1"/>
        <v>T</v>
      </c>
      <c r="C10" s="61" t="str">
        <f>+VLOOKUP(DATE($A$2,$A$3,$A10),Sheet1!$AZ$1:$BA$16,2,0)</f>
        <v/>
      </c>
      <c r="D10" s="18">
        <f>+$S$7</f>
        <v>0.35416666666666669</v>
      </c>
      <c r="E10" s="19">
        <f>+$T$7</f>
        <v>0.75</v>
      </c>
      <c r="F10" s="19">
        <f t="shared" si="0"/>
        <v>0.39583333333333331</v>
      </c>
      <c r="G10" s="70"/>
      <c r="H10" s="75"/>
      <c r="I10" s="12"/>
      <c r="J10" s="23">
        <v>20</v>
      </c>
      <c r="K10" s="25" t="str">
        <f t="shared" si="2"/>
        <v>S</v>
      </c>
      <c r="L10" s="64" t="str">
        <f>+VLOOKUP(DATE($A$2,$A$3,$J10),Sheet1!$BB$1:$BC$15,2,0)</f>
        <v>休日</v>
      </c>
      <c r="M10" s="18"/>
      <c r="N10" s="19"/>
      <c r="O10" s="27" t="str">
        <f t="shared" si="3"/>
        <v/>
      </c>
      <c r="P10" s="68"/>
      <c r="Q10" s="74"/>
    </row>
    <row r="11" spans="1:20" ht="30" customHeight="1" thickBot="1">
      <c r="A11" s="23">
        <v>5</v>
      </c>
      <c r="B11" s="2" t="str">
        <f t="shared" si="1"/>
        <v>F</v>
      </c>
      <c r="C11" s="61" t="str">
        <f>+VLOOKUP(DATE($A$2,$A$3,$A11),Sheet1!$AZ$1:$BA$16,2,0)</f>
        <v/>
      </c>
      <c r="D11" s="18">
        <f>+$S$7</f>
        <v>0.35416666666666669</v>
      </c>
      <c r="E11" s="19">
        <f>+$T$7</f>
        <v>0.75</v>
      </c>
      <c r="F11" s="19">
        <f t="shared" si="0"/>
        <v>0.39583333333333331</v>
      </c>
      <c r="G11" s="69"/>
      <c r="H11" s="73"/>
      <c r="I11" s="20"/>
      <c r="J11" s="23">
        <v>21</v>
      </c>
      <c r="K11" s="25" t="str">
        <f t="shared" si="2"/>
        <v>S</v>
      </c>
      <c r="L11" s="64" t="str">
        <f>+VLOOKUP(DATE($A$2,$A$3,$J11),Sheet1!$BB$1:$BC$15,2,0)</f>
        <v>休日</v>
      </c>
      <c r="M11" s="18"/>
      <c r="N11" s="19"/>
      <c r="O11" s="19" t="str">
        <f t="shared" si="3"/>
        <v/>
      </c>
      <c r="P11" s="70"/>
      <c r="Q11" s="75"/>
    </row>
    <row r="12" spans="1:20" ht="30" customHeight="1" thickBot="1">
      <c r="A12" s="23">
        <v>6</v>
      </c>
      <c r="B12" s="2" t="str">
        <f t="shared" si="1"/>
        <v>S</v>
      </c>
      <c r="C12" s="61" t="str">
        <f>+VLOOKUP(DATE($A$2,$A$3,$A12),Sheet1!$AZ$1:$BA$16,2,0)</f>
        <v>休日</v>
      </c>
      <c r="D12" s="18"/>
      <c r="E12" s="19"/>
      <c r="F12" s="19" t="str">
        <f t="shared" si="0"/>
        <v/>
      </c>
      <c r="G12" s="70"/>
      <c r="H12" s="75"/>
      <c r="I12" s="20"/>
      <c r="J12" s="23">
        <v>22</v>
      </c>
      <c r="K12" s="28" t="str">
        <f t="shared" si="2"/>
        <v>M</v>
      </c>
      <c r="L12" s="64" t="str">
        <f>+VLOOKUP(DATE($A$2,$A$3,$J12),Sheet1!$BB$1:$BC$15,2,0)</f>
        <v>休日</v>
      </c>
      <c r="M12" s="18"/>
      <c r="N12" s="19"/>
      <c r="O12" s="19" t="str">
        <f t="shared" si="3"/>
        <v/>
      </c>
      <c r="P12" s="70"/>
      <c r="Q12" s="75"/>
    </row>
    <row r="13" spans="1:20" ht="30" customHeight="1" thickBot="1">
      <c r="A13" s="23">
        <v>7</v>
      </c>
      <c r="B13" s="2" t="str">
        <f t="shared" si="1"/>
        <v>S</v>
      </c>
      <c r="C13" s="61" t="str">
        <f>+VLOOKUP(DATE($A$2,$A$3,$A13),Sheet1!$AZ$1:$BA$16,2,0)</f>
        <v>休日</v>
      </c>
      <c r="D13" s="18"/>
      <c r="E13" s="19"/>
      <c r="F13" s="19" t="str">
        <f t="shared" si="0"/>
        <v/>
      </c>
      <c r="G13" s="69"/>
      <c r="H13" s="73"/>
      <c r="I13" s="20"/>
      <c r="J13" s="23">
        <v>23</v>
      </c>
      <c r="K13" s="25" t="str">
        <f t="shared" si="2"/>
        <v>T</v>
      </c>
      <c r="L13" s="64" t="str">
        <f>+VLOOKUP(DATE($A$2,$A$3,$J13),Sheet1!$BB$1:$BC$15,2,0)</f>
        <v/>
      </c>
      <c r="M13" s="18">
        <f>+$S$7</f>
        <v>0.35416666666666669</v>
      </c>
      <c r="N13" s="19">
        <f>+$T$7</f>
        <v>0.75</v>
      </c>
      <c r="O13" s="19">
        <f t="shared" si="3"/>
        <v>0.39583333333333331</v>
      </c>
      <c r="P13" s="69"/>
      <c r="Q13" s="73"/>
    </row>
    <row r="14" spans="1:20" ht="30" customHeight="1" thickBot="1">
      <c r="A14" s="23">
        <v>8</v>
      </c>
      <c r="B14" s="2" t="str">
        <f t="shared" si="1"/>
        <v>M</v>
      </c>
      <c r="C14" s="61" t="str">
        <f>+VLOOKUP(DATE($A$2,$A$3,$A14),Sheet1!$AZ$1:$BA$16,2,0)</f>
        <v/>
      </c>
      <c r="D14" s="18">
        <f>+$S$7</f>
        <v>0.35416666666666669</v>
      </c>
      <c r="E14" s="19">
        <f>+$T$7</f>
        <v>0.75</v>
      </c>
      <c r="F14" s="19">
        <f t="shared" si="0"/>
        <v>0.39583333333333331</v>
      </c>
      <c r="G14" s="70"/>
      <c r="H14" s="75"/>
      <c r="I14" s="6"/>
      <c r="J14" s="23">
        <v>24</v>
      </c>
      <c r="K14" s="25" t="str">
        <f t="shared" si="2"/>
        <v>W</v>
      </c>
      <c r="L14" s="64" t="str">
        <f>+VLOOKUP(DATE($A$2,$A$3,$J14),Sheet1!$BB$1:$BC$15,2,0)</f>
        <v/>
      </c>
      <c r="M14" s="18">
        <f>+$S$7</f>
        <v>0.35416666666666669</v>
      </c>
      <c r="N14" s="19">
        <f>+$T$7</f>
        <v>0.75</v>
      </c>
      <c r="O14" s="19">
        <f t="shared" si="3"/>
        <v>0.39583333333333331</v>
      </c>
      <c r="P14" s="69"/>
      <c r="Q14" s="73"/>
    </row>
    <row r="15" spans="1:20" ht="30" customHeight="1" thickBot="1">
      <c r="A15" s="23">
        <v>9</v>
      </c>
      <c r="B15" s="2" t="str">
        <f t="shared" si="1"/>
        <v>T</v>
      </c>
      <c r="C15" s="61" t="str">
        <f>+VLOOKUP(DATE($A$2,$A$3,$A15),Sheet1!$AZ$1:$BA$16,2,0)</f>
        <v/>
      </c>
      <c r="D15" s="18">
        <f>+$S$7</f>
        <v>0.35416666666666669</v>
      </c>
      <c r="E15" s="19">
        <f>+$T$7</f>
        <v>0.75</v>
      </c>
      <c r="F15" s="19">
        <f t="shared" si="0"/>
        <v>0.39583333333333331</v>
      </c>
      <c r="G15" s="69"/>
      <c r="H15" s="73"/>
      <c r="I15" s="24"/>
      <c r="J15" s="23">
        <v>25</v>
      </c>
      <c r="K15" s="25" t="str">
        <f t="shared" si="2"/>
        <v>T</v>
      </c>
      <c r="L15" s="64" t="str">
        <f>+VLOOKUP(DATE($A$2,$A$3,$J15),Sheet1!$BB$1:$BC$15,2,0)</f>
        <v/>
      </c>
      <c r="M15" s="18">
        <f>+$S$7</f>
        <v>0.35416666666666669</v>
      </c>
      <c r="N15" s="19">
        <f>+$T$7</f>
        <v>0.75</v>
      </c>
      <c r="O15" s="19">
        <f t="shared" si="3"/>
        <v>0.39583333333333331</v>
      </c>
      <c r="P15" s="68"/>
      <c r="Q15" s="74"/>
    </row>
    <row r="16" spans="1:20" ht="30" customHeight="1" thickBot="1">
      <c r="A16" s="23">
        <v>10</v>
      </c>
      <c r="B16" s="2" t="str">
        <f t="shared" si="1"/>
        <v>W</v>
      </c>
      <c r="C16" s="61" t="str">
        <f>+VLOOKUP(DATE($A$2,$A$3,$A16),Sheet1!$AZ$1:$BA$16,2,0)</f>
        <v/>
      </c>
      <c r="D16" s="18">
        <f>+$S$7</f>
        <v>0.35416666666666669</v>
      </c>
      <c r="E16" s="19">
        <f>+$T$7</f>
        <v>0.75</v>
      </c>
      <c r="F16" s="19">
        <f t="shared" si="0"/>
        <v>0.39583333333333331</v>
      </c>
      <c r="G16" s="69"/>
      <c r="H16" s="73"/>
      <c r="I16" s="24"/>
      <c r="J16" s="23">
        <v>26</v>
      </c>
      <c r="K16" s="25" t="str">
        <f t="shared" si="2"/>
        <v>F</v>
      </c>
      <c r="L16" s="64" t="str">
        <f>+VLOOKUP(DATE($A$2,$A$3,$J16),Sheet1!$BB$1:$BC$15,2,0)</f>
        <v/>
      </c>
      <c r="M16" s="18">
        <f>+$S$7</f>
        <v>0.35416666666666669</v>
      </c>
      <c r="N16" s="19">
        <f>+$T$7</f>
        <v>0.75</v>
      </c>
      <c r="O16" s="19">
        <f t="shared" si="3"/>
        <v>0.39583333333333331</v>
      </c>
      <c r="P16" s="70"/>
      <c r="Q16" s="75"/>
    </row>
    <row r="17" spans="1:18" ht="30" customHeight="1" thickBot="1">
      <c r="A17" s="23">
        <v>11</v>
      </c>
      <c r="B17" s="2" t="str">
        <f t="shared" si="1"/>
        <v>T</v>
      </c>
      <c r="C17" s="61" t="str">
        <f>+VLOOKUP(DATE($A$2,$A$3,$A17),Sheet1!$AZ$1:$BA$16,2,0)</f>
        <v/>
      </c>
      <c r="D17" s="29">
        <f>+$S$7</f>
        <v>0.35416666666666669</v>
      </c>
      <c r="E17" s="27">
        <f>+$T$7</f>
        <v>0.75</v>
      </c>
      <c r="F17" s="19">
        <f t="shared" si="0"/>
        <v>0.39583333333333331</v>
      </c>
      <c r="G17" s="69"/>
      <c r="H17" s="73"/>
      <c r="I17" s="24"/>
      <c r="J17" s="23">
        <v>27</v>
      </c>
      <c r="K17" s="25" t="str">
        <f t="shared" si="2"/>
        <v>S</v>
      </c>
      <c r="L17" s="64" t="str">
        <f>+VLOOKUP(DATE($A$2,$A$3,$J17),Sheet1!$BB$1:$BC$15,2,0)</f>
        <v>休日</v>
      </c>
      <c r="M17" s="29"/>
      <c r="N17" s="27"/>
      <c r="O17" s="19" t="str">
        <f t="shared" si="3"/>
        <v/>
      </c>
      <c r="P17" s="70"/>
      <c r="Q17" s="75"/>
    </row>
    <row r="18" spans="1:18" ht="30" customHeight="1" thickBot="1">
      <c r="A18" s="23">
        <v>12</v>
      </c>
      <c r="B18" s="2" t="str">
        <f t="shared" si="1"/>
        <v>F</v>
      </c>
      <c r="C18" s="61" t="str">
        <f>+VLOOKUP(DATE($A$2,$A$3,$A18),Sheet1!$AZ$1:$BA$16,2,0)</f>
        <v/>
      </c>
      <c r="D18" s="29">
        <f>+$S$7</f>
        <v>0.35416666666666669</v>
      </c>
      <c r="E18" s="27">
        <f>+$T$7</f>
        <v>0.75</v>
      </c>
      <c r="F18" s="19">
        <f t="shared" si="0"/>
        <v>0.39583333333333331</v>
      </c>
      <c r="G18" s="69"/>
      <c r="H18" s="73"/>
      <c r="I18" s="24"/>
      <c r="J18" s="23">
        <v>28</v>
      </c>
      <c r="K18" s="25" t="str">
        <f t="shared" si="2"/>
        <v>S</v>
      </c>
      <c r="L18" s="64" t="str">
        <f>+VLOOKUP(DATE($A$2,$A$3,$J18),Sheet1!$BB$1:$BC$15,2,0)</f>
        <v>休日</v>
      </c>
      <c r="M18" s="29"/>
      <c r="N18" s="27"/>
      <c r="O18" s="19" t="str">
        <f t="shared" si="3"/>
        <v/>
      </c>
      <c r="P18" s="70"/>
      <c r="Q18" s="75"/>
    </row>
    <row r="19" spans="1:18" ht="30" customHeight="1" thickBot="1">
      <c r="A19" s="23">
        <v>13</v>
      </c>
      <c r="B19" s="2" t="str">
        <f t="shared" si="1"/>
        <v>S</v>
      </c>
      <c r="C19" s="61" t="str">
        <f>+VLOOKUP(DATE($A$2,$A$3,$A19),Sheet1!$AZ$1:$BA$16,2,0)</f>
        <v>休日</v>
      </c>
      <c r="D19" s="29"/>
      <c r="E19" s="27"/>
      <c r="F19" s="19" t="str">
        <f t="shared" si="0"/>
        <v/>
      </c>
      <c r="G19" s="70"/>
      <c r="H19" s="75"/>
      <c r="I19" s="24"/>
      <c r="J19" s="23">
        <v>29</v>
      </c>
      <c r="K19" s="25" t="str">
        <f t="shared" si="2"/>
        <v>M</v>
      </c>
      <c r="L19" s="64" t="str">
        <f>+VLOOKUP(DATE($A$2,$A$3,$J19),Sheet1!$BB$1:$BC$15,2,0)</f>
        <v/>
      </c>
      <c r="M19" s="18">
        <f>+$S$7</f>
        <v>0.35416666666666669</v>
      </c>
      <c r="N19" s="19">
        <f>+$T$7</f>
        <v>0.75</v>
      </c>
      <c r="O19" s="19">
        <f t="shared" si="3"/>
        <v>0.39583333333333331</v>
      </c>
      <c r="P19" s="69"/>
      <c r="Q19" s="73"/>
    </row>
    <row r="20" spans="1:18" ht="30" customHeight="1" thickBot="1">
      <c r="A20" s="23">
        <v>14</v>
      </c>
      <c r="B20" s="2" t="str">
        <f t="shared" si="1"/>
        <v>S</v>
      </c>
      <c r="C20" s="61" t="str">
        <f>+VLOOKUP(DATE($A$2,$A$3,$A20),Sheet1!$AZ$1:$BA$16,2,0)</f>
        <v>休日</v>
      </c>
      <c r="D20" s="29"/>
      <c r="E20" s="27"/>
      <c r="F20" s="27" t="str">
        <f t="shared" si="0"/>
        <v/>
      </c>
      <c r="G20" s="70"/>
      <c r="H20" s="75"/>
      <c r="I20" s="12"/>
      <c r="J20" s="23">
        <v>30</v>
      </c>
      <c r="K20" s="25" t="str">
        <f t="shared" si="2"/>
        <v>T</v>
      </c>
      <c r="L20" s="64" t="str">
        <f>+VLOOKUP(DATE($A$2,$A$3,$J20),Sheet1!$BB$1:$BC$15,2,0)</f>
        <v/>
      </c>
      <c r="M20" s="18">
        <f>+$S$7</f>
        <v>0.35416666666666669</v>
      </c>
      <c r="N20" s="19">
        <f>+$T$7</f>
        <v>0.75</v>
      </c>
      <c r="O20" s="19">
        <f t="shared" si="3"/>
        <v>0.39583333333333331</v>
      </c>
      <c r="P20" s="68"/>
      <c r="Q20" s="74"/>
    </row>
    <row r="21" spans="1:18" ht="30" customHeight="1" thickBot="1">
      <c r="A21" s="23">
        <v>15</v>
      </c>
      <c r="B21" s="2" t="str">
        <f t="shared" si="1"/>
        <v>M</v>
      </c>
      <c r="C21" s="61" t="str">
        <f>+VLOOKUP(DATE($A$2,$A$3,$A21),Sheet1!$AZ$1:$BA$16,2,0)</f>
        <v/>
      </c>
      <c r="D21" s="29">
        <f>+$S$7</f>
        <v>0.35416666666666669</v>
      </c>
      <c r="E21" s="27">
        <f>+$T$7</f>
        <v>0.75</v>
      </c>
      <c r="F21" s="27">
        <f t="shared" si="0"/>
        <v>0.39583333333333331</v>
      </c>
      <c r="G21" s="68"/>
      <c r="H21" s="74"/>
      <c r="I21" s="12"/>
      <c r="J21" s="23">
        <v>31</v>
      </c>
      <c r="K21" s="25" t="str">
        <f t="shared" si="2"/>
        <v>W</v>
      </c>
      <c r="L21" s="64" t="str">
        <f>+VLOOKUP(DATE($A$2,$A$3,$J21),Sheet1!$BB$1:$BC$15,2,0)</f>
        <v/>
      </c>
      <c r="M21" s="31">
        <f>+$S$7</f>
        <v>0.35416666666666669</v>
      </c>
      <c r="N21" s="32">
        <f>+$T$7</f>
        <v>0.75</v>
      </c>
      <c r="O21" s="32">
        <f t="shared" si="3"/>
        <v>0.39583333333333331</v>
      </c>
      <c r="P21" s="71"/>
      <c r="Q21" s="76"/>
    </row>
    <row r="22" spans="1:18" ht="30" customHeight="1" thickBot="1">
      <c r="A22" s="30">
        <v>16</v>
      </c>
      <c r="B22" s="3" t="str">
        <f t="shared" si="1"/>
        <v>T</v>
      </c>
      <c r="C22" s="61" t="str">
        <f>+VLOOKUP(DATE($A$2,$A$3,$A22),Sheet1!$AZ$1:$BA$16,2,0)</f>
        <v/>
      </c>
      <c r="D22" s="33">
        <f>+$S$7</f>
        <v>0.35416666666666669</v>
      </c>
      <c r="E22" s="32">
        <f>+$T$7</f>
        <v>0.75</v>
      </c>
      <c r="F22" s="32">
        <f t="shared" si="0"/>
        <v>0.39583333333333331</v>
      </c>
      <c r="G22" s="71"/>
      <c r="H22" s="76"/>
      <c r="I22" s="24"/>
      <c r="J22" s="127" t="s">
        <v>87</v>
      </c>
      <c r="K22" s="125"/>
      <c r="L22" s="125"/>
      <c r="M22" s="125"/>
      <c r="N22" s="125"/>
      <c r="O22" s="34">
        <f>SUM(F7:F22,O7:O21)</f>
        <v>8.7083333333333321</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IF(O22&gt;Sheet1!A2*Sheet1!C13+Sheet1!A5,"Required","Not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5" priority="2">
      <formula>$C7="休日"</formula>
    </cfRule>
  </conditionalFormatting>
  <conditionalFormatting sqref="J7:Q21">
    <cfRule type="expression" dxfId="4" priority="1">
      <formula>$L7="休日"</formula>
    </cfRule>
  </conditionalFormatting>
  <conditionalFormatting sqref="J22:Q22">
    <cfRule type="expression" dxfId="3" priority="3">
      <formula>$K22="日"</formula>
    </cfRule>
    <cfRule type="expression" dxfId="2"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CDEE53-1B4E-4FDD-B14F-522BB5E8CD0A}">
          <x14:formula1>
            <xm:f>Sheet1!$B$16:$B$27</xm:f>
          </x14:formula1>
          <xm:sqref>G7:G22 P7:P21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27"/>
  <sheetViews>
    <sheetView workbookViewId="0">
      <pane xSplit="7" topLeftCell="H1" activePane="topRight" state="frozen"/>
      <selection activeCell="Q13" sqref="Q13"/>
      <selection pane="topRight"/>
    </sheetView>
  </sheetViews>
  <sheetFormatPr defaultColWidth="8.75" defaultRowHeight="15.75"/>
  <cols>
    <col min="1" max="1" width="11.75" style="48" customWidth="1"/>
    <col min="2" max="2" width="8.75" style="48"/>
    <col min="3" max="3" width="11.75" style="48" bestFit="1" customWidth="1"/>
    <col min="4" max="4" width="8.75" style="48"/>
    <col min="5" max="5" width="12.75" style="80" bestFit="1" customWidth="1"/>
    <col min="6" max="6" width="12.875" style="80" bestFit="1" customWidth="1"/>
    <col min="7" max="7" width="8.75" style="48"/>
    <col min="8" max="8" width="11.75" style="48" bestFit="1" customWidth="1"/>
    <col min="9" max="9" width="5.125" style="48" bestFit="1" customWidth="1"/>
    <col min="10" max="10" width="11.75" style="48" bestFit="1" customWidth="1"/>
    <col min="11" max="11" width="5.125" style="48" bestFit="1" customWidth="1"/>
    <col min="12" max="12" width="11.75" style="48" bestFit="1" customWidth="1"/>
    <col min="13" max="13" width="5.125" style="48" bestFit="1" customWidth="1"/>
    <col min="14" max="14" width="11.75" style="48" bestFit="1" customWidth="1"/>
    <col min="15" max="15" width="5.125" style="48" bestFit="1" customWidth="1"/>
    <col min="16" max="16" width="11.75" style="48" bestFit="1" customWidth="1"/>
    <col min="17" max="17" width="5.125" style="48" bestFit="1" customWidth="1"/>
    <col min="18" max="18" width="11.75" style="48" bestFit="1" customWidth="1"/>
    <col min="19" max="19" width="5.125" style="48" bestFit="1" customWidth="1"/>
    <col min="20" max="20" width="11.75" style="48" bestFit="1" customWidth="1"/>
    <col min="21" max="21" width="5.125" style="48" bestFit="1" customWidth="1"/>
    <col min="22" max="22" width="11.75" style="48" bestFit="1" customWidth="1"/>
    <col min="23" max="23" width="5.125" style="48" bestFit="1" customWidth="1"/>
    <col min="24" max="24" width="11.75" style="48" bestFit="1" customWidth="1"/>
    <col min="25" max="25" width="5.125" style="48" bestFit="1" customWidth="1"/>
    <col min="26" max="26" width="11.75" style="48" bestFit="1" customWidth="1"/>
    <col min="27" max="27" width="5.125" style="48" bestFit="1" customWidth="1"/>
    <col min="28" max="28" width="11.75" style="48" bestFit="1" customWidth="1"/>
    <col min="29" max="29" width="5.125" style="48" bestFit="1" customWidth="1"/>
    <col min="30" max="30" width="11.75" style="48" bestFit="1" customWidth="1"/>
    <col min="31" max="31" width="5.125" style="48" bestFit="1" customWidth="1"/>
    <col min="32" max="32" width="13" style="48" bestFit="1" customWidth="1"/>
    <col min="33" max="33" width="5.125" style="48" bestFit="1" customWidth="1"/>
    <col min="34" max="34" width="13" style="48" bestFit="1" customWidth="1"/>
    <col min="35" max="35" width="5.125" style="48" bestFit="1" customWidth="1"/>
    <col min="36" max="36" width="13" style="48" bestFit="1" customWidth="1"/>
    <col min="37" max="37" width="5.125" style="48" bestFit="1" customWidth="1"/>
    <col min="38" max="38" width="13" style="48" bestFit="1" customWidth="1"/>
    <col min="39" max="39" width="5.125" style="48" bestFit="1" customWidth="1"/>
    <col min="40" max="40" width="13" style="48" bestFit="1" customWidth="1"/>
    <col min="41" max="41" width="5.125" style="48" bestFit="1" customWidth="1"/>
    <col min="42" max="42" width="13" style="48" bestFit="1" customWidth="1"/>
    <col min="43" max="43" width="5.125" style="48" bestFit="1" customWidth="1"/>
    <col min="44" max="44" width="11.75" style="48" bestFit="1" customWidth="1"/>
    <col min="45" max="45" width="5.125" style="48" bestFit="1" customWidth="1"/>
    <col min="46" max="46" width="11.75" style="48" bestFit="1" customWidth="1"/>
    <col min="47" max="47" width="5.125" style="48" bestFit="1" customWidth="1"/>
    <col min="48" max="48" width="11.75" style="48" bestFit="1" customWidth="1"/>
    <col min="49" max="49" width="5.125" style="48" bestFit="1" customWidth="1"/>
    <col min="50" max="50" width="11.75" style="48" bestFit="1" customWidth="1"/>
    <col min="51" max="51" width="5.125" style="48" bestFit="1" customWidth="1"/>
    <col min="52" max="52" width="11.75" style="48" bestFit="1" customWidth="1"/>
    <col min="53" max="53" width="5.125" style="48" bestFit="1" customWidth="1"/>
    <col min="54" max="54" width="11.75" style="48" bestFit="1" customWidth="1"/>
    <col min="55" max="55" width="5.125" style="48" bestFit="1" customWidth="1"/>
    <col min="56" max="56" width="10.625" style="48" bestFit="1" customWidth="1"/>
    <col min="57" max="16384" width="8.75" style="48"/>
  </cols>
  <sheetData>
    <row r="1" spans="1:56">
      <c r="A1" s="48" t="s">
        <v>22</v>
      </c>
      <c r="B1" s="149" t="s">
        <v>9</v>
      </c>
      <c r="C1" s="149"/>
      <c r="E1" s="79" t="s">
        <v>34</v>
      </c>
      <c r="H1" s="49">
        <v>46113</v>
      </c>
      <c r="I1" s="48" t="str">
        <f t="shared" ref="I1:I16" si="0">IF(H1="","",IF(OR(WEEKDAY(H1)=1,WEEKDAY(H1)=7,COUNTIF($E:$E,H1)=1),"休日",""))</f>
        <v/>
      </c>
      <c r="J1" s="49">
        <f>H16+1</f>
        <v>46129</v>
      </c>
      <c r="K1" s="48" t="str">
        <f t="shared" ref="K1:K16" si="1">IF(J1="","",IF(OR(WEEKDAY(J1)=1,WEEKDAY(J1)=7,COUNTIF($E:$E,J1)=1),"休日",""))</f>
        <v/>
      </c>
      <c r="L1" s="49">
        <f>MAX(J:J)+1</f>
        <v>46143</v>
      </c>
      <c r="M1" s="48" t="str">
        <f t="shared" ref="M1:M16" si="2">IF(L1="","",IF(OR(WEEKDAY(L1)=1,WEEKDAY(L1)=7,COUNTIF($E:$E,L1)=1),"休日",""))</f>
        <v/>
      </c>
      <c r="N1" s="49">
        <f>L16+1</f>
        <v>46159</v>
      </c>
      <c r="O1" s="48" t="str">
        <f t="shared" ref="O1:O16" si="3">IF(N1="","",IF(OR(WEEKDAY(N1)=1,WEEKDAY(N1)=7,COUNTIF($E:$E,N1)=1),"休日",""))</f>
        <v>休日</v>
      </c>
      <c r="P1" s="49">
        <f>MAX(N:N)+1</f>
        <v>46174</v>
      </c>
      <c r="Q1" s="48" t="str">
        <f t="shared" ref="Q1:Q16" si="4">IF(P1="","",IF(OR(WEEKDAY(P1)=1,WEEKDAY(P1)=7,COUNTIF($E:$E,P1)=1),"休日",""))</f>
        <v/>
      </c>
      <c r="R1" s="49">
        <f>P16+1</f>
        <v>46190</v>
      </c>
      <c r="S1" s="48" t="str">
        <f t="shared" ref="S1:S16" si="5">IF(R1="","",IF(OR(WEEKDAY(R1)=1,WEEKDAY(R1)=7,COUNTIF($E:$E,R1)=1),"休日",""))</f>
        <v/>
      </c>
      <c r="T1" s="49">
        <f>MAX(R:R)+1</f>
        <v>46204</v>
      </c>
      <c r="U1" s="48" t="str">
        <f t="shared" ref="U1:U16" si="6">IF(T1="","",IF(OR(WEEKDAY(T1)=1,WEEKDAY(T1)=7,COUNTIF($E:$E,T1)=1),"休日",""))</f>
        <v/>
      </c>
      <c r="V1" s="49">
        <f>T16+1</f>
        <v>46220</v>
      </c>
      <c r="W1" s="48" t="str">
        <f t="shared" ref="W1:W16" si="7">IF(V1="","",IF(OR(WEEKDAY(V1)=1,WEEKDAY(V1)=7,COUNTIF($E:$E,V1)=1),"休日",""))</f>
        <v/>
      </c>
      <c r="X1" s="49">
        <f>MAX(V:V)+1</f>
        <v>46235</v>
      </c>
      <c r="Y1" s="48" t="str">
        <f t="shared" ref="Y1:Y16" si="8">IF(X1="","",IF(OR(WEEKDAY(X1)=1,WEEKDAY(X1)=7,COUNTIF($E:$E,X1)=1),"休日",""))</f>
        <v>休日</v>
      </c>
      <c r="Z1" s="49">
        <f>X16+1</f>
        <v>46251</v>
      </c>
      <c r="AA1" s="48" t="str">
        <f t="shared" ref="AA1:AA16" si="9">IF(Z1="","",IF(OR(WEEKDAY(Z1)=1,WEEKDAY(Z1)=7,COUNTIF($E:$E,Z1)=1),"休日",""))</f>
        <v/>
      </c>
      <c r="AB1" s="49">
        <f>MAX(Z:Z)+1</f>
        <v>46266</v>
      </c>
      <c r="AC1" s="48" t="str">
        <f t="shared" ref="AC1:AC16" si="10">IF(AB1="","",IF(OR(WEEKDAY(AB1)=1,WEEKDAY(AB1)=7,COUNTIF($E:$E,AB1)=1),"休日",""))</f>
        <v/>
      </c>
      <c r="AD1" s="49">
        <f>AB16+1</f>
        <v>46282</v>
      </c>
      <c r="AE1" s="48" t="str">
        <f t="shared" ref="AE1:AE16" si="11">IF(AD1="","",IF(OR(WEEKDAY(AD1)=1,WEEKDAY(AD1)=7,COUNTIF($E:$E,AD1)=1),"休日",""))</f>
        <v/>
      </c>
      <c r="AF1" s="49">
        <f>MAX(AD:AD)+1</f>
        <v>46296</v>
      </c>
      <c r="AG1" s="48" t="str">
        <f t="shared" ref="AG1:AG16" si="12">IF(AF1="","",IF(OR(WEEKDAY(AF1)=1,WEEKDAY(AF1)=7,COUNTIF($E:$E,AF1)=1),"休日",""))</f>
        <v/>
      </c>
      <c r="AH1" s="49">
        <f>AF16+1</f>
        <v>46312</v>
      </c>
      <c r="AI1" s="48" t="str">
        <f t="shared" ref="AI1:AI16" si="13">IF(AH1="","",IF(OR(WEEKDAY(AH1)=1,WEEKDAY(AH1)=7,COUNTIF($E:$E,AH1)=1),"休日",""))</f>
        <v>休日</v>
      </c>
      <c r="AJ1" s="49">
        <f>MAX(AH:AH)+1</f>
        <v>46327</v>
      </c>
      <c r="AK1" s="48" t="str">
        <f t="shared" ref="AK1:AK16" si="14">IF(AJ1="","",IF(OR(WEEKDAY(AJ1)=1,WEEKDAY(AJ1)=7,COUNTIF($E:$E,AJ1)=1),"休日",""))</f>
        <v>休日</v>
      </c>
      <c r="AL1" s="49">
        <f>AJ16+1</f>
        <v>46343</v>
      </c>
      <c r="AM1" s="48" t="str">
        <f t="shared" ref="AM1:AM16" si="15">IF(AL1="","",IF(OR(WEEKDAY(AL1)=1,WEEKDAY(AL1)=7,COUNTIF($E:$E,AL1)=1),"休日",""))</f>
        <v/>
      </c>
      <c r="AN1" s="49">
        <f>MAX(AL:AL)+1</f>
        <v>46357</v>
      </c>
      <c r="AO1" s="48" t="str">
        <f t="shared" ref="AO1:AO16" si="16">IF(AN1="","",IF(OR(WEEKDAY(AN1)=1,WEEKDAY(AN1)=7,COUNTIF($E:$E,AN1)=1),"休日",""))</f>
        <v/>
      </c>
      <c r="AP1" s="49">
        <f>AN16+1</f>
        <v>46373</v>
      </c>
      <c r="AQ1" s="48" t="str">
        <f t="shared" ref="AQ1:AQ16" si="17">IF(AP1="","",IF(OR(WEEKDAY(AP1)=1,WEEKDAY(AP1)=7,COUNTIF($E:$E,AP1)=1),"休日",""))</f>
        <v/>
      </c>
      <c r="AR1" s="49">
        <f>MAX(AP:AP)+1</f>
        <v>46388</v>
      </c>
      <c r="AS1" s="48" t="str">
        <f t="shared" ref="AS1:AS16" si="18">IF(AR1="","",IF(OR(WEEKDAY(AR1)=1,WEEKDAY(AR1)=7,COUNTIF($E:$E,AR1)=1),"休日",""))</f>
        <v>休日</v>
      </c>
      <c r="AT1" s="49">
        <f>AR16+1</f>
        <v>46404</v>
      </c>
      <c r="AU1" s="48" t="str">
        <f t="shared" ref="AU1:AU16" si="19">IF(AT1="","",IF(OR(WEEKDAY(AT1)=1,WEEKDAY(AT1)=7,COUNTIF($E:$E,AT1)=1),"休日",""))</f>
        <v>休日</v>
      </c>
      <c r="AV1" s="49">
        <f>MAX(AT:AT)+1</f>
        <v>46419</v>
      </c>
      <c r="AW1" s="48" t="str">
        <f t="shared" ref="AW1:AW16" si="20">IF(AV1="","",IF(OR(WEEKDAY(AV1)=1,WEEKDAY(AV1)=7,COUNTIF($E:$E,AV1)=1),"休日",""))</f>
        <v/>
      </c>
      <c r="AX1" s="49">
        <f>AV16+1</f>
        <v>46435</v>
      </c>
      <c r="AY1" s="48" t="str">
        <f t="shared" ref="AY1:AY16" si="21">IF(AX1="","",IF(OR(WEEKDAY(AX1)=1,WEEKDAY(AX1)=7,COUNTIF($E:$E,AX1)=1),"休日",""))</f>
        <v/>
      </c>
      <c r="AZ1" s="49">
        <f>MAX(AX:AX)+1</f>
        <v>46447</v>
      </c>
      <c r="BA1" s="48" t="str">
        <f t="shared" ref="BA1:BA16" si="22">IF(AZ1="","",IF(OR(WEEKDAY(AZ1)=1,WEEKDAY(AZ1)=7,COUNTIF($E:$E,AZ1)=1),"休日",""))</f>
        <v/>
      </c>
      <c r="BB1" s="49">
        <f>AZ16+1</f>
        <v>46463</v>
      </c>
      <c r="BC1" s="48" t="str">
        <f t="shared" ref="BC1:BC16" si="23">IF(BB1="","",IF(OR(WEEKDAY(BB1)=1,WEEKDAY(BB1)=7,COUNTIF($E:$E,BB1)=1),"休日",""))</f>
        <v/>
      </c>
      <c r="BD1" s="49">
        <f>MAX(BB:BB)+1</f>
        <v>46478</v>
      </c>
    </row>
    <row r="2" spans="1:56">
      <c r="A2" s="50">
        <v>0.375</v>
      </c>
      <c r="B2" s="48" t="s">
        <v>10</v>
      </c>
      <c r="C2" s="51">
        <f>+COUNTIF(I1:I16,"")+COUNTIF(K1:K14,"")</f>
        <v>21</v>
      </c>
      <c r="D2" s="52"/>
      <c r="E2" s="79">
        <v>46141</v>
      </c>
      <c r="F2" s="80" t="s">
        <v>100</v>
      </c>
      <c r="H2" s="49">
        <f>IF(H1="","",IF(MONTH(H1+1)=MONTH(H1),H1+1,""))</f>
        <v>46114</v>
      </c>
      <c r="I2" s="48" t="str">
        <f t="shared" si="0"/>
        <v/>
      </c>
      <c r="J2" s="49">
        <f>IF(J1="","",IF(MONTH(J1+1)=MONTH(J1),J1+1,""))</f>
        <v>46130</v>
      </c>
      <c r="K2" s="48" t="str">
        <f t="shared" si="1"/>
        <v>休日</v>
      </c>
      <c r="L2" s="49">
        <f>IF(L1="","",IF(MONTH(L1+1)=MONTH(L1),L1+1,""))</f>
        <v>46144</v>
      </c>
      <c r="M2" s="48" t="str">
        <f t="shared" si="2"/>
        <v>休日</v>
      </c>
      <c r="N2" s="49">
        <f>IF(N1="","",IF(MONTH(N1+1)=MONTH(N1),N1+1,""))</f>
        <v>46160</v>
      </c>
      <c r="O2" s="48" t="str">
        <f t="shared" si="3"/>
        <v/>
      </c>
      <c r="P2" s="49">
        <f>IF(P1="","",IF(MONTH(P1+1)=MONTH(P1),P1+1,""))</f>
        <v>46175</v>
      </c>
      <c r="Q2" s="48" t="str">
        <f t="shared" si="4"/>
        <v/>
      </c>
      <c r="R2" s="49">
        <f>IF(R1="","",IF(MONTH(R1+1)=MONTH(R1),R1+1,""))</f>
        <v>46191</v>
      </c>
      <c r="S2" s="48" t="str">
        <f t="shared" si="5"/>
        <v/>
      </c>
      <c r="T2" s="49">
        <f>IF(T1="","",IF(MONTH(T1+1)=MONTH(T1),T1+1,""))</f>
        <v>46205</v>
      </c>
      <c r="U2" s="48" t="str">
        <f t="shared" si="6"/>
        <v/>
      </c>
      <c r="V2" s="49">
        <f>IF(V1="","",IF(MONTH(V1+1)=MONTH(V1),V1+1,""))</f>
        <v>46221</v>
      </c>
      <c r="W2" s="48" t="str">
        <f t="shared" si="7"/>
        <v>休日</v>
      </c>
      <c r="X2" s="49">
        <f>IF(X1="","",IF(MONTH(X1+1)=MONTH(X1),X1+1,""))</f>
        <v>46236</v>
      </c>
      <c r="Y2" s="48" t="str">
        <f t="shared" si="8"/>
        <v>休日</v>
      </c>
      <c r="Z2" s="49">
        <f>IF(Z1="","",IF(MONTH(Z1+1)=MONTH(Z1),Z1+1,""))</f>
        <v>46252</v>
      </c>
      <c r="AA2" s="48" t="str">
        <f t="shared" si="9"/>
        <v/>
      </c>
      <c r="AB2" s="49">
        <f>IF(AB1="","",IF(MONTH(AB1+1)=MONTH(AB1),AB1+1,""))</f>
        <v>46267</v>
      </c>
      <c r="AC2" s="48" t="str">
        <f t="shared" si="10"/>
        <v/>
      </c>
      <c r="AD2" s="49">
        <f>IF(AD1="","",IF(MONTH(AD1+1)=MONTH(AD1),AD1+1,""))</f>
        <v>46283</v>
      </c>
      <c r="AE2" s="48" t="str">
        <f t="shared" si="11"/>
        <v/>
      </c>
      <c r="AF2" s="49">
        <f>IF(AF1="","",IF(MONTH(AF1+1)=MONTH(AF1),AF1+1,""))</f>
        <v>46297</v>
      </c>
      <c r="AG2" s="48" t="str">
        <f t="shared" si="12"/>
        <v/>
      </c>
      <c r="AH2" s="49">
        <f>IF(AH1="","",IF(MONTH(AH1+1)=MONTH(AH1),AH1+1,""))</f>
        <v>46313</v>
      </c>
      <c r="AI2" s="48" t="str">
        <f t="shared" si="13"/>
        <v>休日</v>
      </c>
      <c r="AJ2" s="49">
        <f>IF(AJ1="","",IF(MONTH(AJ1+1)=MONTH(AJ1),AJ1+1,""))</f>
        <v>46328</v>
      </c>
      <c r="AK2" s="48" t="str">
        <f t="shared" si="14"/>
        <v/>
      </c>
      <c r="AL2" s="49">
        <f>IF(AL1="","",IF(MONTH(AL1+1)=MONTH(AL1),AL1+1,""))</f>
        <v>46344</v>
      </c>
      <c r="AM2" s="48" t="str">
        <f t="shared" si="15"/>
        <v/>
      </c>
      <c r="AN2" s="49">
        <f>IF(AN1="","",IF(MONTH(AN1+1)=MONTH(AN1),AN1+1,""))</f>
        <v>46358</v>
      </c>
      <c r="AO2" s="48" t="str">
        <f t="shared" si="16"/>
        <v/>
      </c>
      <c r="AP2" s="49">
        <f>IF(AP1="","",IF(MONTH(AP1+1)=MONTH(AP1),AP1+1,""))</f>
        <v>46374</v>
      </c>
      <c r="AQ2" s="48" t="str">
        <f t="shared" si="17"/>
        <v/>
      </c>
      <c r="AR2" s="49">
        <f>IF(AR1="","",IF(MONTH(AR1+1)=MONTH(AR1),AR1+1,""))</f>
        <v>46389</v>
      </c>
      <c r="AS2" s="48" t="str">
        <f t="shared" si="18"/>
        <v>休日</v>
      </c>
      <c r="AT2" s="49">
        <f>IF(AT1="","",IF(MONTH(AT1+1)=MONTH(AT1),AT1+1,""))</f>
        <v>46405</v>
      </c>
      <c r="AU2" s="48" t="str">
        <f t="shared" si="19"/>
        <v/>
      </c>
      <c r="AV2" s="49">
        <f>IF(AV1="","",IF(MONTH(AV1+1)=MONTH(AV1),AV1+1,""))</f>
        <v>46420</v>
      </c>
      <c r="AW2" s="48" t="str">
        <f t="shared" si="20"/>
        <v/>
      </c>
      <c r="AX2" s="49">
        <f>IF(AX1="","",IF(MONTH(AX1+1)=MONTH(AX1),AX1+1,""))</f>
        <v>46436</v>
      </c>
      <c r="AY2" s="48" t="str">
        <f t="shared" si="21"/>
        <v/>
      </c>
      <c r="AZ2" s="49">
        <f>IF(AZ1="","",IF(MONTH(AZ1+1)=MONTH(AZ1),AZ1+1,""))</f>
        <v>46448</v>
      </c>
      <c r="BA2" s="48" t="str">
        <f t="shared" si="22"/>
        <v/>
      </c>
      <c r="BB2" s="49">
        <f>IF(BB1="","",IF(MONTH(BB1+1)=MONTH(BB1),BB1+1,""))</f>
        <v>46464</v>
      </c>
      <c r="BC2" s="48" t="str">
        <f t="shared" si="23"/>
        <v/>
      </c>
    </row>
    <row r="3" spans="1:56">
      <c r="B3" s="48" t="s">
        <v>11</v>
      </c>
      <c r="C3" s="51">
        <f>+COUNTIF(M1:M16,"")+COUNTIF(O1:O15,"")</f>
        <v>18</v>
      </c>
      <c r="E3" s="79">
        <v>46145</v>
      </c>
      <c r="F3" s="80" t="s">
        <v>101</v>
      </c>
      <c r="H3" s="49">
        <f t="shared" ref="H3:H16" si="24">IF(H2="","",IF(MONTH(H2+1)=MONTH(H2),H2+1,""))</f>
        <v>46115</v>
      </c>
      <c r="I3" s="48" t="str">
        <f t="shared" si="0"/>
        <v/>
      </c>
      <c r="J3" s="49">
        <f t="shared" ref="J3:J16" si="25">IF(J2="","",IF(MONTH(J2+1)=MONTH(J2),J2+1,""))</f>
        <v>46131</v>
      </c>
      <c r="K3" s="48" t="str">
        <f t="shared" si="1"/>
        <v>休日</v>
      </c>
      <c r="L3" s="49">
        <f t="shared" ref="L3:L16" si="26">IF(L2="","",IF(MONTH(L2+1)=MONTH(L2),L2+1,""))</f>
        <v>46145</v>
      </c>
      <c r="M3" s="48" t="str">
        <f t="shared" si="2"/>
        <v>休日</v>
      </c>
      <c r="N3" s="49">
        <f t="shared" ref="N3:N16" si="27">IF(N2="","",IF(MONTH(N2+1)=MONTH(N2),N2+1,""))</f>
        <v>46161</v>
      </c>
      <c r="O3" s="48" t="str">
        <f t="shared" si="3"/>
        <v/>
      </c>
      <c r="P3" s="49">
        <f t="shared" ref="P3:P16" si="28">IF(P2="","",IF(MONTH(P2+1)=MONTH(P2),P2+1,""))</f>
        <v>46176</v>
      </c>
      <c r="Q3" s="48" t="str">
        <f t="shared" si="4"/>
        <v/>
      </c>
      <c r="R3" s="49">
        <f t="shared" ref="R3:R16" si="29">IF(R2="","",IF(MONTH(R2+1)=MONTH(R2),R2+1,""))</f>
        <v>46192</v>
      </c>
      <c r="S3" s="48" t="str">
        <f t="shared" si="5"/>
        <v/>
      </c>
      <c r="T3" s="49">
        <f t="shared" ref="T3:T16" si="30">IF(T2="","",IF(MONTH(T2+1)=MONTH(T2),T2+1,""))</f>
        <v>46206</v>
      </c>
      <c r="U3" s="48" t="str">
        <f t="shared" si="6"/>
        <v/>
      </c>
      <c r="V3" s="49">
        <f t="shared" ref="V3:V16" si="31">IF(V2="","",IF(MONTH(V2+1)=MONTH(V2),V2+1,""))</f>
        <v>46222</v>
      </c>
      <c r="W3" s="48" t="str">
        <f t="shared" si="7"/>
        <v>休日</v>
      </c>
      <c r="X3" s="49">
        <f t="shared" ref="X3:X16" si="32">IF(X2="","",IF(MONTH(X2+1)=MONTH(X2),X2+1,""))</f>
        <v>46237</v>
      </c>
      <c r="Y3" s="48" t="str">
        <f t="shared" si="8"/>
        <v/>
      </c>
      <c r="Z3" s="49">
        <f t="shared" ref="Z3:Z16" si="33">IF(Z2="","",IF(MONTH(Z2+1)=MONTH(Z2),Z2+1,""))</f>
        <v>46253</v>
      </c>
      <c r="AA3" s="48" t="str">
        <f t="shared" si="9"/>
        <v/>
      </c>
      <c r="AB3" s="49">
        <f t="shared" ref="AB3:AB16" si="34">IF(AB2="","",IF(MONTH(AB2+1)=MONTH(AB2),AB2+1,""))</f>
        <v>46268</v>
      </c>
      <c r="AC3" s="48" t="str">
        <f t="shared" si="10"/>
        <v/>
      </c>
      <c r="AD3" s="49">
        <f t="shared" ref="AD3:AD16" si="35">IF(AD2="","",IF(MONTH(AD2+1)=MONTH(AD2),AD2+1,""))</f>
        <v>46284</v>
      </c>
      <c r="AE3" s="48" t="str">
        <f t="shared" si="11"/>
        <v>休日</v>
      </c>
      <c r="AF3" s="49">
        <f t="shared" ref="AF3:AF16" si="36">IF(AF2="","",IF(MONTH(AF2+1)=MONTH(AF2),AF2+1,""))</f>
        <v>46298</v>
      </c>
      <c r="AG3" s="48" t="str">
        <f t="shared" si="12"/>
        <v>休日</v>
      </c>
      <c r="AH3" s="49">
        <f t="shared" ref="AH3:AH16" si="37">IF(AH2="","",IF(MONTH(AH2+1)=MONTH(AH2),AH2+1,""))</f>
        <v>46314</v>
      </c>
      <c r="AI3" s="48" t="str">
        <f t="shared" si="13"/>
        <v/>
      </c>
      <c r="AJ3" s="49">
        <f t="shared" ref="AJ3:AJ16" si="38">IF(AJ2="","",IF(MONTH(AJ2+1)=MONTH(AJ2),AJ2+1,""))</f>
        <v>46329</v>
      </c>
      <c r="AK3" s="48" t="str">
        <f t="shared" si="14"/>
        <v>休日</v>
      </c>
      <c r="AL3" s="49">
        <f t="shared" ref="AL3:AL16" si="39">IF(AL2="","",IF(MONTH(AL2+1)=MONTH(AL2),AL2+1,""))</f>
        <v>46345</v>
      </c>
      <c r="AM3" s="48" t="str">
        <f t="shared" si="15"/>
        <v/>
      </c>
      <c r="AN3" s="49">
        <f t="shared" ref="AN3:AN16" si="40">IF(AN2="","",IF(MONTH(AN2+1)=MONTH(AN2),AN2+1,""))</f>
        <v>46359</v>
      </c>
      <c r="AO3" s="48" t="str">
        <f t="shared" si="16"/>
        <v/>
      </c>
      <c r="AP3" s="49">
        <f t="shared" ref="AP3:AP16" si="41">IF(AP2="","",IF(MONTH(AP2+1)=MONTH(AP2),AP2+1,""))</f>
        <v>46375</v>
      </c>
      <c r="AQ3" s="48" t="str">
        <f t="shared" si="17"/>
        <v>休日</v>
      </c>
      <c r="AR3" s="49">
        <f t="shared" ref="AR3:AR16" si="42">IF(AR2="","",IF(MONTH(AR2+1)=MONTH(AR2),AR2+1,""))</f>
        <v>46390</v>
      </c>
      <c r="AS3" s="48" t="str">
        <f t="shared" si="18"/>
        <v>休日</v>
      </c>
      <c r="AT3" s="49">
        <f t="shared" ref="AT3:AT16" si="43">IF(AT2="","",IF(MONTH(AT2+1)=MONTH(AT2),AT2+1,""))</f>
        <v>46406</v>
      </c>
      <c r="AU3" s="48" t="str">
        <f t="shared" si="19"/>
        <v/>
      </c>
      <c r="AV3" s="49">
        <f t="shared" ref="AV3:AV16" si="44">IF(AV2="","",IF(MONTH(AV2+1)=MONTH(AV2),AV2+1,""))</f>
        <v>46421</v>
      </c>
      <c r="AW3" s="48" t="str">
        <f t="shared" si="20"/>
        <v/>
      </c>
      <c r="AX3" s="49">
        <f t="shared" ref="AX3:AX16" si="45">IF(AX2="","",IF(MONTH(AX2+1)=MONTH(AX2),AX2+1,""))</f>
        <v>46437</v>
      </c>
      <c r="AY3" s="48" t="str">
        <f t="shared" si="21"/>
        <v/>
      </c>
      <c r="AZ3" s="49">
        <f t="shared" ref="AZ3:AZ16" si="46">IF(AZ2="","",IF(MONTH(AZ2+1)=MONTH(AZ2),AZ2+1,""))</f>
        <v>46449</v>
      </c>
      <c r="BA3" s="48" t="str">
        <f t="shared" si="22"/>
        <v/>
      </c>
      <c r="BB3" s="49">
        <f t="shared" ref="BB3:BB16" si="47">IF(BB2="","",IF(MONTH(BB2+1)=MONTH(BB2),BB2+1,""))</f>
        <v>46465</v>
      </c>
      <c r="BC3" s="48" t="str">
        <f t="shared" si="23"/>
        <v/>
      </c>
    </row>
    <row r="4" spans="1:56">
      <c r="A4" s="48" t="s">
        <v>23</v>
      </c>
      <c r="B4" s="48" t="s">
        <v>12</v>
      </c>
      <c r="C4" s="51">
        <f>+COUNTIF(Q1:Q16,"")+COUNTIF(S1:S14,"")</f>
        <v>22</v>
      </c>
      <c r="E4" s="79">
        <v>46146</v>
      </c>
      <c r="F4" s="80" t="s">
        <v>102</v>
      </c>
      <c r="H4" s="49">
        <f t="shared" si="24"/>
        <v>46116</v>
      </c>
      <c r="I4" s="48" t="str">
        <f t="shared" si="0"/>
        <v>休日</v>
      </c>
      <c r="J4" s="49">
        <f t="shared" si="25"/>
        <v>46132</v>
      </c>
      <c r="K4" s="48" t="str">
        <f t="shared" si="1"/>
        <v/>
      </c>
      <c r="L4" s="49">
        <f t="shared" si="26"/>
        <v>46146</v>
      </c>
      <c r="M4" s="48" t="str">
        <f t="shared" si="2"/>
        <v>休日</v>
      </c>
      <c r="N4" s="49">
        <f t="shared" si="27"/>
        <v>46162</v>
      </c>
      <c r="O4" s="48" t="str">
        <f t="shared" si="3"/>
        <v/>
      </c>
      <c r="P4" s="49">
        <f t="shared" si="28"/>
        <v>46177</v>
      </c>
      <c r="Q4" s="48" t="str">
        <f t="shared" si="4"/>
        <v/>
      </c>
      <c r="R4" s="49">
        <f t="shared" si="29"/>
        <v>46193</v>
      </c>
      <c r="S4" s="48" t="str">
        <f t="shared" si="5"/>
        <v>休日</v>
      </c>
      <c r="T4" s="49">
        <f t="shared" si="30"/>
        <v>46207</v>
      </c>
      <c r="U4" s="48" t="str">
        <f t="shared" si="6"/>
        <v>休日</v>
      </c>
      <c r="V4" s="49">
        <f t="shared" si="31"/>
        <v>46223</v>
      </c>
      <c r="W4" s="48" t="str">
        <f t="shared" si="7"/>
        <v>休日</v>
      </c>
      <c r="X4" s="49">
        <f t="shared" si="32"/>
        <v>46238</v>
      </c>
      <c r="Y4" s="48" t="str">
        <f t="shared" si="8"/>
        <v/>
      </c>
      <c r="Z4" s="49">
        <f t="shared" si="33"/>
        <v>46254</v>
      </c>
      <c r="AA4" s="48" t="str">
        <f t="shared" si="9"/>
        <v/>
      </c>
      <c r="AB4" s="49">
        <f t="shared" si="34"/>
        <v>46269</v>
      </c>
      <c r="AC4" s="48" t="str">
        <f t="shared" si="10"/>
        <v/>
      </c>
      <c r="AD4" s="49">
        <f t="shared" si="35"/>
        <v>46285</v>
      </c>
      <c r="AE4" s="48" t="str">
        <f t="shared" si="11"/>
        <v>休日</v>
      </c>
      <c r="AF4" s="49">
        <f t="shared" si="36"/>
        <v>46299</v>
      </c>
      <c r="AG4" s="48" t="str">
        <f t="shared" si="12"/>
        <v>休日</v>
      </c>
      <c r="AH4" s="49">
        <f t="shared" si="37"/>
        <v>46315</v>
      </c>
      <c r="AI4" s="48" t="str">
        <f t="shared" si="13"/>
        <v/>
      </c>
      <c r="AJ4" s="49">
        <f t="shared" si="38"/>
        <v>46330</v>
      </c>
      <c r="AK4" s="48" t="str">
        <f t="shared" si="14"/>
        <v/>
      </c>
      <c r="AL4" s="49">
        <f t="shared" si="39"/>
        <v>46346</v>
      </c>
      <c r="AM4" s="48" t="str">
        <f t="shared" si="15"/>
        <v/>
      </c>
      <c r="AN4" s="49">
        <f t="shared" si="40"/>
        <v>46360</v>
      </c>
      <c r="AO4" s="48" t="str">
        <f t="shared" si="16"/>
        <v/>
      </c>
      <c r="AP4" s="49">
        <f t="shared" si="41"/>
        <v>46376</v>
      </c>
      <c r="AQ4" s="48" t="str">
        <f t="shared" si="17"/>
        <v>休日</v>
      </c>
      <c r="AR4" s="49">
        <f t="shared" si="42"/>
        <v>46391</v>
      </c>
      <c r="AS4" s="48" t="str">
        <f t="shared" si="18"/>
        <v/>
      </c>
      <c r="AT4" s="49">
        <f t="shared" si="43"/>
        <v>46407</v>
      </c>
      <c r="AU4" s="48" t="str">
        <f t="shared" si="19"/>
        <v/>
      </c>
      <c r="AV4" s="49">
        <f t="shared" si="44"/>
        <v>46422</v>
      </c>
      <c r="AW4" s="48" t="str">
        <f t="shared" si="20"/>
        <v/>
      </c>
      <c r="AX4" s="49">
        <f t="shared" si="45"/>
        <v>46438</v>
      </c>
      <c r="AY4" s="48" t="str">
        <f t="shared" si="21"/>
        <v>休日</v>
      </c>
      <c r="AZ4" s="49">
        <f t="shared" si="46"/>
        <v>46450</v>
      </c>
      <c r="BA4" s="48" t="str">
        <f t="shared" si="22"/>
        <v/>
      </c>
      <c r="BB4" s="49">
        <f t="shared" si="47"/>
        <v>46466</v>
      </c>
      <c r="BC4" s="48" t="str">
        <f t="shared" si="23"/>
        <v>休日</v>
      </c>
    </row>
    <row r="5" spans="1:56">
      <c r="A5" s="52">
        <v>1.875</v>
      </c>
      <c r="B5" s="48" t="s">
        <v>13</v>
      </c>
      <c r="C5" s="51">
        <f>+COUNTIF(U1:U16,"")+COUNTIF(W1:W15,"")</f>
        <v>22</v>
      </c>
      <c r="E5" s="79">
        <v>46147</v>
      </c>
      <c r="F5" s="80" t="s">
        <v>103</v>
      </c>
      <c r="H5" s="49">
        <f t="shared" si="24"/>
        <v>46117</v>
      </c>
      <c r="I5" s="48" t="str">
        <f t="shared" si="0"/>
        <v>休日</v>
      </c>
      <c r="J5" s="49">
        <f t="shared" si="25"/>
        <v>46133</v>
      </c>
      <c r="K5" s="48" t="str">
        <f t="shared" si="1"/>
        <v/>
      </c>
      <c r="L5" s="49">
        <f t="shared" si="26"/>
        <v>46147</v>
      </c>
      <c r="M5" s="48" t="str">
        <f t="shared" si="2"/>
        <v>休日</v>
      </c>
      <c r="N5" s="49">
        <f t="shared" si="27"/>
        <v>46163</v>
      </c>
      <c r="O5" s="48" t="str">
        <f t="shared" si="3"/>
        <v/>
      </c>
      <c r="P5" s="49">
        <f t="shared" si="28"/>
        <v>46178</v>
      </c>
      <c r="Q5" s="48" t="str">
        <f t="shared" si="4"/>
        <v/>
      </c>
      <c r="R5" s="49">
        <f t="shared" si="29"/>
        <v>46194</v>
      </c>
      <c r="S5" s="48" t="str">
        <f t="shared" si="5"/>
        <v>休日</v>
      </c>
      <c r="T5" s="49">
        <f t="shared" si="30"/>
        <v>46208</v>
      </c>
      <c r="U5" s="48" t="str">
        <f t="shared" si="6"/>
        <v>休日</v>
      </c>
      <c r="V5" s="49">
        <f t="shared" si="31"/>
        <v>46224</v>
      </c>
      <c r="W5" s="48" t="str">
        <f t="shared" si="7"/>
        <v/>
      </c>
      <c r="X5" s="49">
        <f t="shared" si="32"/>
        <v>46239</v>
      </c>
      <c r="Y5" s="48" t="str">
        <f t="shared" si="8"/>
        <v/>
      </c>
      <c r="Z5" s="49">
        <f t="shared" si="33"/>
        <v>46255</v>
      </c>
      <c r="AA5" s="48" t="str">
        <f t="shared" si="9"/>
        <v/>
      </c>
      <c r="AB5" s="49">
        <f t="shared" si="34"/>
        <v>46270</v>
      </c>
      <c r="AC5" s="48" t="str">
        <f t="shared" si="10"/>
        <v>休日</v>
      </c>
      <c r="AD5" s="49">
        <f t="shared" si="35"/>
        <v>46286</v>
      </c>
      <c r="AE5" s="48" t="str">
        <f t="shared" si="11"/>
        <v>休日</v>
      </c>
      <c r="AF5" s="49">
        <f t="shared" si="36"/>
        <v>46300</v>
      </c>
      <c r="AG5" s="48" t="str">
        <f t="shared" si="12"/>
        <v/>
      </c>
      <c r="AH5" s="49">
        <f t="shared" si="37"/>
        <v>46316</v>
      </c>
      <c r="AI5" s="48" t="str">
        <f t="shared" si="13"/>
        <v/>
      </c>
      <c r="AJ5" s="49">
        <f t="shared" si="38"/>
        <v>46331</v>
      </c>
      <c r="AK5" s="48" t="str">
        <f t="shared" si="14"/>
        <v/>
      </c>
      <c r="AL5" s="49">
        <f t="shared" si="39"/>
        <v>46347</v>
      </c>
      <c r="AM5" s="48" t="str">
        <f t="shared" si="15"/>
        <v>休日</v>
      </c>
      <c r="AN5" s="49">
        <f t="shared" si="40"/>
        <v>46361</v>
      </c>
      <c r="AO5" s="48" t="str">
        <f t="shared" si="16"/>
        <v>休日</v>
      </c>
      <c r="AP5" s="49">
        <f t="shared" si="41"/>
        <v>46377</v>
      </c>
      <c r="AQ5" s="48" t="str">
        <f t="shared" si="17"/>
        <v/>
      </c>
      <c r="AR5" s="49">
        <f t="shared" si="42"/>
        <v>46392</v>
      </c>
      <c r="AS5" s="48" t="str">
        <f t="shared" si="18"/>
        <v/>
      </c>
      <c r="AT5" s="49">
        <f t="shared" si="43"/>
        <v>46408</v>
      </c>
      <c r="AU5" s="48" t="str">
        <f t="shared" si="19"/>
        <v/>
      </c>
      <c r="AV5" s="49">
        <f t="shared" si="44"/>
        <v>46423</v>
      </c>
      <c r="AW5" s="48" t="str">
        <f t="shared" si="20"/>
        <v/>
      </c>
      <c r="AX5" s="49">
        <f t="shared" si="45"/>
        <v>46439</v>
      </c>
      <c r="AY5" s="48" t="str">
        <f t="shared" si="21"/>
        <v>休日</v>
      </c>
      <c r="AZ5" s="49">
        <f t="shared" si="46"/>
        <v>46451</v>
      </c>
      <c r="BA5" s="48" t="str">
        <f t="shared" si="22"/>
        <v/>
      </c>
      <c r="BB5" s="49">
        <f t="shared" si="47"/>
        <v>46467</v>
      </c>
      <c r="BC5" s="48" t="str">
        <f t="shared" si="23"/>
        <v>休日</v>
      </c>
    </row>
    <row r="6" spans="1:56">
      <c r="B6" s="48" t="s">
        <v>14</v>
      </c>
      <c r="C6" s="51">
        <f>+COUNTIF(Y1:Y16,"")+COUNTIF(AA1:AA15,"")</f>
        <v>20</v>
      </c>
      <c r="E6" s="79">
        <v>46148</v>
      </c>
      <c r="F6" s="80" t="s">
        <v>104</v>
      </c>
      <c r="H6" s="49">
        <f t="shared" si="24"/>
        <v>46118</v>
      </c>
      <c r="I6" s="48" t="str">
        <f t="shared" si="0"/>
        <v/>
      </c>
      <c r="J6" s="49">
        <f t="shared" si="25"/>
        <v>46134</v>
      </c>
      <c r="K6" s="48" t="str">
        <f t="shared" si="1"/>
        <v/>
      </c>
      <c r="L6" s="49">
        <f t="shared" si="26"/>
        <v>46148</v>
      </c>
      <c r="M6" s="48" t="str">
        <f t="shared" si="2"/>
        <v>休日</v>
      </c>
      <c r="N6" s="49">
        <f t="shared" si="27"/>
        <v>46164</v>
      </c>
      <c r="O6" s="48" t="str">
        <f t="shared" si="3"/>
        <v/>
      </c>
      <c r="P6" s="49">
        <f t="shared" si="28"/>
        <v>46179</v>
      </c>
      <c r="Q6" s="48" t="str">
        <f t="shared" si="4"/>
        <v>休日</v>
      </c>
      <c r="R6" s="49">
        <f t="shared" si="29"/>
        <v>46195</v>
      </c>
      <c r="S6" s="48" t="str">
        <f t="shared" si="5"/>
        <v/>
      </c>
      <c r="T6" s="49">
        <f t="shared" si="30"/>
        <v>46209</v>
      </c>
      <c r="U6" s="48" t="str">
        <f t="shared" si="6"/>
        <v/>
      </c>
      <c r="V6" s="49">
        <f t="shared" si="31"/>
        <v>46225</v>
      </c>
      <c r="W6" s="48" t="str">
        <f t="shared" si="7"/>
        <v/>
      </c>
      <c r="X6" s="49">
        <f t="shared" si="32"/>
        <v>46240</v>
      </c>
      <c r="Y6" s="48" t="str">
        <f t="shared" si="8"/>
        <v/>
      </c>
      <c r="Z6" s="49">
        <f t="shared" si="33"/>
        <v>46256</v>
      </c>
      <c r="AA6" s="48" t="str">
        <f t="shared" si="9"/>
        <v>休日</v>
      </c>
      <c r="AB6" s="49">
        <f t="shared" si="34"/>
        <v>46271</v>
      </c>
      <c r="AC6" s="48" t="str">
        <f t="shared" si="10"/>
        <v>休日</v>
      </c>
      <c r="AD6" s="49">
        <f t="shared" si="35"/>
        <v>46287</v>
      </c>
      <c r="AE6" s="48" t="str">
        <f t="shared" si="11"/>
        <v>休日</v>
      </c>
      <c r="AF6" s="49">
        <f t="shared" si="36"/>
        <v>46301</v>
      </c>
      <c r="AG6" s="48" t="str">
        <f t="shared" si="12"/>
        <v/>
      </c>
      <c r="AH6" s="49">
        <f t="shared" si="37"/>
        <v>46317</v>
      </c>
      <c r="AI6" s="48" t="str">
        <f t="shared" si="13"/>
        <v/>
      </c>
      <c r="AJ6" s="49">
        <f t="shared" si="38"/>
        <v>46332</v>
      </c>
      <c r="AK6" s="48" t="str">
        <f t="shared" si="14"/>
        <v/>
      </c>
      <c r="AL6" s="49">
        <f t="shared" si="39"/>
        <v>46348</v>
      </c>
      <c r="AM6" s="48" t="str">
        <f t="shared" si="15"/>
        <v>休日</v>
      </c>
      <c r="AN6" s="49">
        <f t="shared" si="40"/>
        <v>46362</v>
      </c>
      <c r="AO6" s="48" t="str">
        <f t="shared" si="16"/>
        <v>休日</v>
      </c>
      <c r="AP6" s="49">
        <f t="shared" si="41"/>
        <v>46378</v>
      </c>
      <c r="AQ6" s="48" t="str">
        <f t="shared" si="17"/>
        <v/>
      </c>
      <c r="AR6" s="49">
        <f t="shared" si="42"/>
        <v>46393</v>
      </c>
      <c r="AS6" s="48" t="str">
        <f t="shared" si="18"/>
        <v/>
      </c>
      <c r="AT6" s="49">
        <f t="shared" si="43"/>
        <v>46409</v>
      </c>
      <c r="AU6" s="48" t="str">
        <f t="shared" si="19"/>
        <v/>
      </c>
      <c r="AV6" s="49">
        <f t="shared" si="44"/>
        <v>46424</v>
      </c>
      <c r="AW6" s="48" t="str">
        <f t="shared" si="20"/>
        <v>休日</v>
      </c>
      <c r="AX6" s="49">
        <f t="shared" si="45"/>
        <v>46440</v>
      </c>
      <c r="AY6" s="48" t="str">
        <f t="shared" si="21"/>
        <v/>
      </c>
      <c r="AZ6" s="49">
        <f t="shared" si="46"/>
        <v>46452</v>
      </c>
      <c r="BA6" s="48" t="str">
        <f t="shared" si="22"/>
        <v>休日</v>
      </c>
      <c r="BB6" s="49">
        <f t="shared" si="47"/>
        <v>46468</v>
      </c>
      <c r="BC6" s="48" t="str">
        <f t="shared" si="23"/>
        <v>休日</v>
      </c>
    </row>
    <row r="7" spans="1:56">
      <c r="B7" s="48" t="s">
        <v>15</v>
      </c>
      <c r="C7" s="51">
        <f>+COUNTIF(AC1:AC16,"")+COUNTIF(AE1:AE14,"")</f>
        <v>19</v>
      </c>
      <c r="E7" s="79">
        <v>46223</v>
      </c>
      <c r="F7" s="80" t="s">
        <v>105</v>
      </c>
      <c r="H7" s="81">
        <f t="shared" si="24"/>
        <v>46119</v>
      </c>
      <c r="I7" s="48" t="str">
        <f t="shared" si="0"/>
        <v/>
      </c>
      <c r="J7" s="49">
        <f t="shared" si="25"/>
        <v>46135</v>
      </c>
      <c r="K7" s="48" t="str">
        <f t="shared" si="1"/>
        <v/>
      </c>
      <c r="L7" s="49">
        <f t="shared" si="26"/>
        <v>46149</v>
      </c>
      <c r="M7" s="48" t="str">
        <f t="shared" si="2"/>
        <v/>
      </c>
      <c r="N7" s="49">
        <f t="shared" si="27"/>
        <v>46165</v>
      </c>
      <c r="O7" s="48" t="str">
        <f t="shared" si="3"/>
        <v>休日</v>
      </c>
      <c r="P7" s="49">
        <f t="shared" si="28"/>
        <v>46180</v>
      </c>
      <c r="Q7" s="43" t="str">
        <f t="shared" si="4"/>
        <v>休日</v>
      </c>
      <c r="R7" s="49">
        <f t="shared" si="29"/>
        <v>46196</v>
      </c>
      <c r="S7" s="48" t="str">
        <f t="shared" si="5"/>
        <v/>
      </c>
      <c r="T7" s="49">
        <f t="shared" si="30"/>
        <v>46210</v>
      </c>
      <c r="U7" s="48" t="str">
        <f t="shared" si="6"/>
        <v/>
      </c>
      <c r="V7" s="49">
        <f t="shared" si="31"/>
        <v>46226</v>
      </c>
      <c r="W7" s="48" t="str">
        <f t="shared" si="7"/>
        <v/>
      </c>
      <c r="X7" s="49">
        <f t="shared" si="32"/>
        <v>46241</v>
      </c>
      <c r="Y7" s="48" t="str">
        <f t="shared" si="8"/>
        <v/>
      </c>
      <c r="Z7" s="49">
        <f t="shared" si="33"/>
        <v>46257</v>
      </c>
      <c r="AA7" s="48" t="str">
        <f t="shared" si="9"/>
        <v>休日</v>
      </c>
      <c r="AB7" s="49">
        <f t="shared" si="34"/>
        <v>46272</v>
      </c>
      <c r="AC7" s="48" t="str">
        <f t="shared" si="10"/>
        <v/>
      </c>
      <c r="AD7" s="49">
        <f t="shared" si="35"/>
        <v>46288</v>
      </c>
      <c r="AE7" s="48" t="str">
        <f t="shared" si="11"/>
        <v>休日</v>
      </c>
      <c r="AF7" s="49">
        <f t="shared" si="36"/>
        <v>46302</v>
      </c>
      <c r="AG7" s="48" t="str">
        <f t="shared" si="12"/>
        <v/>
      </c>
      <c r="AH7" s="49">
        <f t="shared" si="37"/>
        <v>46318</v>
      </c>
      <c r="AI7" s="48" t="str">
        <f t="shared" si="13"/>
        <v/>
      </c>
      <c r="AJ7" s="49">
        <f t="shared" si="38"/>
        <v>46333</v>
      </c>
      <c r="AK7" s="48" t="str">
        <f t="shared" si="14"/>
        <v>休日</v>
      </c>
      <c r="AL7" s="49">
        <f t="shared" si="39"/>
        <v>46349</v>
      </c>
      <c r="AM7" s="48" t="str">
        <f t="shared" si="15"/>
        <v>休日</v>
      </c>
      <c r="AN7" s="49">
        <f t="shared" si="40"/>
        <v>46363</v>
      </c>
      <c r="AO7" s="48" t="str">
        <f t="shared" si="16"/>
        <v/>
      </c>
      <c r="AP7" s="49">
        <f t="shared" si="41"/>
        <v>46379</v>
      </c>
      <c r="AQ7" s="48" t="str">
        <f t="shared" si="17"/>
        <v/>
      </c>
      <c r="AR7" s="49">
        <f t="shared" si="42"/>
        <v>46394</v>
      </c>
      <c r="AS7" s="48" t="str">
        <f t="shared" si="18"/>
        <v/>
      </c>
      <c r="AT7" s="49">
        <f t="shared" si="43"/>
        <v>46410</v>
      </c>
      <c r="AU7" s="48" t="str">
        <f t="shared" si="19"/>
        <v>休日</v>
      </c>
      <c r="AV7" s="49">
        <f t="shared" si="44"/>
        <v>46425</v>
      </c>
      <c r="AW7" s="48" t="str">
        <f t="shared" si="20"/>
        <v>休日</v>
      </c>
      <c r="AX7" s="49">
        <f t="shared" si="45"/>
        <v>46441</v>
      </c>
      <c r="AY7" s="48" t="str">
        <f t="shared" si="21"/>
        <v>休日</v>
      </c>
      <c r="AZ7" s="49">
        <f t="shared" si="46"/>
        <v>46453</v>
      </c>
      <c r="BA7" s="48" t="str">
        <f t="shared" si="22"/>
        <v>休日</v>
      </c>
      <c r="BB7" s="49">
        <f t="shared" si="47"/>
        <v>46469</v>
      </c>
      <c r="BC7" s="48" t="str">
        <f t="shared" si="23"/>
        <v/>
      </c>
    </row>
    <row r="8" spans="1:56">
      <c r="B8" s="48" t="s">
        <v>16</v>
      </c>
      <c r="C8" s="51">
        <f>+COUNTIF(AG1:AG16,"")+COUNTIF(AI1:AI15,"")</f>
        <v>21</v>
      </c>
      <c r="E8" s="79">
        <v>46245</v>
      </c>
      <c r="F8" s="80" t="s">
        <v>106</v>
      </c>
      <c r="H8" s="81">
        <f t="shared" si="24"/>
        <v>46120</v>
      </c>
      <c r="I8" s="48" t="str">
        <f t="shared" si="0"/>
        <v/>
      </c>
      <c r="J8" s="49">
        <f t="shared" si="25"/>
        <v>46136</v>
      </c>
      <c r="K8" s="48" t="str">
        <f t="shared" si="1"/>
        <v/>
      </c>
      <c r="L8" s="49">
        <f t="shared" si="26"/>
        <v>46150</v>
      </c>
      <c r="M8" s="48" t="str">
        <f t="shared" si="2"/>
        <v/>
      </c>
      <c r="N8" s="49">
        <f t="shared" si="27"/>
        <v>46166</v>
      </c>
      <c r="O8" s="48" t="str">
        <f t="shared" si="3"/>
        <v>休日</v>
      </c>
      <c r="P8" s="49">
        <f t="shared" si="28"/>
        <v>46181</v>
      </c>
      <c r="Q8" s="43" t="str">
        <f t="shared" si="4"/>
        <v/>
      </c>
      <c r="R8" s="49">
        <f t="shared" si="29"/>
        <v>46197</v>
      </c>
      <c r="S8" s="48" t="str">
        <f t="shared" si="5"/>
        <v/>
      </c>
      <c r="T8" s="49">
        <f t="shared" si="30"/>
        <v>46211</v>
      </c>
      <c r="U8" s="48" t="str">
        <f t="shared" si="6"/>
        <v/>
      </c>
      <c r="V8" s="49">
        <f t="shared" si="31"/>
        <v>46227</v>
      </c>
      <c r="W8" s="48" t="str">
        <f t="shared" si="7"/>
        <v/>
      </c>
      <c r="X8" s="49">
        <f t="shared" si="32"/>
        <v>46242</v>
      </c>
      <c r="Y8" s="48" t="str">
        <f t="shared" si="8"/>
        <v>休日</v>
      </c>
      <c r="Z8" s="49">
        <f t="shared" si="33"/>
        <v>46258</v>
      </c>
      <c r="AA8" s="48" t="str">
        <f t="shared" si="9"/>
        <v/>
      </c>
      <c r="AB8" s="49">
        <f t="shared" si="34"/>
        <v>46273</v>
      </c>
      <c r="AC8" s="48" t="str">
        <f t="shared" si="10"/>
        <v/>
      </c>
      <c r="AD8" s="49">
        <f t="shared" si="35"/>
        <v>46289</v>
      </c>
      <c r="AE8" s="48" t="str">
        <f t="shared" si="11"/>
        <v/>
      </c>
      <c r="AF8" s="49">
        <f t="shared" si="36"/>
        <v>46303</v>
      </c>
      <c r="AG8" s="48" t="str">
        <f t="shared" si="12"/>
        <v/>
      </c>
      <c r="AH8" s="49">
        <f t="shared" si="37"/>
        <v>46319</v>
      </c>
      <c r="AI8" s="48" t="str">
        <f t="shared" si="13"/>
        <v>休日</v>
      </c>
      <c r="AJ8" s="49">
        <f t="shared" si="38"/>
        <v>46334</v>
      </c>
      <c r="AK8" s="48" t="str">
        <f t="shared" si="14"/>
        <v>休日</v>
      </c>
      <c r="AL8" s="49">
        <f t="shared" si="39"/>
        <v>46350</v>
      </c>
      <c r="AM8" s="48" t="str">
        <f t="shared" si="15"/>
        <v/>
      </c>
      <c r="AN8" s="49">
        <f t="shared" si="40"/>
        <v>46364</v>
      </c>
      <c r="AO8" s="48" t="str">
        <f t="shared" si="16"/>
        <v/>
      </c>
      <c r="AP8" s="49">
        <f t="shared" si="41"/>
        <v>46380</v>
      </c>
      <c r="AQ8" s="48" t="str">
        <f t="shared" si="17"/>
        <v/>
      </c>
      <c r="AR8" s="49">
        <f t="shared" si="42"/>
        <v>46395</v>
      </c>
      <c r="AS8" s="48" t="str">
        <f t="shared" si="18"/>
        <v/>
      </c>
      <c r="AT8" s="49">
        <f t="shared" si="43"/>
        <v>46411</v>
      </c>
      <c r="AU8" s="48" t="str">
        <f t="shared" si="19"/>
        <v>休日</v>
      </c>
      <c r="AV8" s="49">
        <f t="shared" si="44"/>
        <v>46426</v>
      </c>
      <c r="AW8" s="48" t="str">
        <f t="shared" si="20"/>
        <v/>
      </c>
      <c r="AX8" s="49">
        <f t="shared" si="45"/>
        <v>46442</v>
      </c>
      <c r="AY8" s="48" t="str">
        <f t="shared" si="21"/>
        <v/>
      </c>
      <c r="AZ8" s="49">
        <f t="shared" si="46"/>
        <v>46454</v>
      </c>
      <c r="BA8" s="48" t="str">
        <f t="shared" si="22"/>
        <v/>
      </c>
      <c r="BB8" s="49">
        <f t="shared" si="47"/>
        <v>46470</v>
      </c>
      <c r="BC8" s="48" t="str">
        <f t="shared" si="23"/>
        <v/>
      </c>
    </row>
    <row r="9" spans="1:56">
      <c r="B9" s="48" t="s">
        <v>17</v>
      </c>
      <c r="C9" s="51">
        <f>+COUNTIF(AK1:AK16,"")+COUNTIF(AM1:AM14,"")</f>
        <v>19</v>
      </c>
      <c r="E9" s="79">
        <v>46286</v>
      </c>
      <c r="F9" s="80" t="s">
        <v>107</v>
      </c>
      <c r="H9" s="81">
        <f t="shared" si="24"/>
        <v>46121</v>
      </c>
      <c r="I9" s="48" t="str">
        <f t="shared" si="0"/>
        <v/>
      </c>
      <c r="J9" s="49">
        <f t="shared" si="25"/>
        <v>46137</v>
      </c>
      <c r="K9" s="48" t="str">
        <f t="shared" si="1"/>
        <v>休日</v>
      </c>
      <c r="L9" s="49">
        <f t="shared" si="26"/>
        <v>46151</v>
      </c>
      <c r="M9" s="48" t="str">
        <f t="shared" si="2"/>
        <v>休日</v>
      </c>
      <c r="N9" s="49">
        <f t="shared" si="27"/>
        <v>46167</v>
      </c>
      <c r="O9" s="48" t="str">
        <f t="shared" si="3"/>
        <v/>
      </c>
      <c r="P9" s="49">
        <f t="shared" si="28"/>
        <v>46182</v>
      </c>
      <c r="Q9" s="43" t="str">
        <f t="shared" si="4"/>
        <v/>
      </c>
      <c r="R9" s="49">
        <f t="shared" si="29"/>
        <v>46198</v>
      </c>
      <c r="S9" s="48" t="str">
        <f t="shared" si="5"/>
        <v/>
      </c>
      <c r="T9" s="49">
        <f t="shared" si="30"/>
        <v>46212</v>
      </c>
      <c r="U9" s="48" t="str">
        <f t="shared" si="6"/>
        <v/>
      </c>
      <c r="V9" s="49">
        <f t="shared" si="31"/>
        <v>46228</v>
      </c>
      <c r="W9" s="48" t="str">
        <f t="shared" si="7"/>
        <v>休日</v>
      </c>
      <c r="X9" s="49">
        <f t="shared" si="32"/>
        <v>46243</v>
      </c>
      <c r="Y9" s="48" t="str">
        <f t="shared" si="8"/>
        <v>休日</v>
      </c>
      <c r="Z9" s="49">
        <f t="shared" si="33"/>
        <v>46259</v>
      </c>
      <c r="AA9" s="48" t="str">
        <f t="shared" si="9"/>
        <v/>
      </c>
      <c r="AB9" s="49">
        <f t="shared" si="34"/>
        <v>46274</v>
      </c>
      <c r="AC9" s="48" t="str">
        <f t="shared" si="10"/>
        <v/>
      </c>
      <c r="AD9" s="49">
        <f t="shared" si="35"/>
        <v>46290</v>
      </c>
      <c r="AE9" s="48" t="str">
        <f t="shared" si="11"/>
        <v/>
      </c>
      <c r="AF9" s="49">
        <f t="shared" si="36"/>
        <v>46304</v>
      </c>
      <c r="AG9" s="48" t="str">
        <f t="shared" si="12"/>
        <v/>
      </c>
      <c r="AH9" s="49">
        <f t="shared" si="37"/>
        <v>46320</v>
      </c>
      <c r="AI9" s="48" t="str">
        <f t="shared" si="13"/>
        <v>休日</v>
      </c>
      <c r="AJ9" s="49">
        <f t="shared" si="38"/>
        <v>46335</v>
      </c>
      <c r="AK9" s="48" t="str">
        <f t="shared" si="14"/>
        <v/>
      </c>
      <c r="AL9" s="49">
        <f t="shared" si="39"/>
        <v>46351</v>
      </c>
      <c r="AM9" s="48" t="str">
        <f t="shared" si="15"/>
        <v/>
      </c>
      <c r="AN9" s="49">
        <f t="shared" si="40"/>
        <v>46365</v>
      </c>
      <c r="AO9" s="48" t="str">
        <f t="shared" si="16"/>
        <v/>
      </c>
      <c r="AP9" s="49">
        <f t="shared" si="41"/>
        <v>46381</v>
      </c>
      <c r="AQ9" s="48" t="str">
        <f t="shared" si="17"/>
        <v/>
      </c>
      <c r="AR9" s="49">
        <f t="shared" si="42"/>
        <v>46396</v>
      </c>
      <c r="AS9" s="48" t="str">
        <f t="shared" si="18"/>
        <v>休日</v>
      </c>
      <c r="AT9" s="49">
        <f t="shared" si="43"/>
        <v>46412</v>
      </c>
      <c r="AU9" s="48" t="str">
        <f t="shared" si="19"/>
        <v/>
      </c>
      <c r="AV9" s="49">
        <f t="shared" si="44"/>
        <v>46427</v>
      </c>
      <c r="AW9" s="48" t="str">
        <f t="shared" si="20"/>
        <v/>
      </c>
      <c r="AX9" s="49">
        <f t="shared" si="45"/>
        <v>46443</v>
      </c>
      <c r="AY9" s="48" t="str">
        <f t="shared" si="21"/>
        <v/>
      </c>
      <c r="AZ9" s="49">
        <f t="shared" si="46"/>
        <v>46455</v>
      </c>
      <c r="BA9" s="48" t="str">
        <f t="shared" si="22"/>
        <v/>
      </c>
      <c r="BB9" s="49">
        <f t="shared" si="47"/>
        <v>46471</v>
      </c>
      <c r="BC9" s="48" t="str">
        <f t="shared" si="23"/>
        <v/>
      </c>
    </row>
    <row r="10" spans="1:56">
      <c r="B10" s="48" t="s">
        <v>18</v>
      </c>
      <c r="C10" s="51">
        <f>+COUNTIF(AO1:AO16,"")+COUNTIF(AQ1:AQ15,"")</f>
        <v>20</v>
      </c>
      <c r="E10" s="79">
        <v>46287</v>
      </c>
      <c r="F10" s="80" t="s">
        <v>117</v>
      </c>
      <c r="H10" s="81">
        <f t="shared" si="24"/>
        <v>46122</v>
      </c>
      <c r="I10" s="48" t="str">
        <f t="shared" si="0"/>
        <v/>
      </c>
      <c r="J10" s="49">
        <f t="shared" si="25"/>
        <v>46138</v>
      </c>
      <c r="K10" s="48" t="str">
        <f t="shared" si="1"/>
        <v>休日</v>
      </c>
      <c r="L10" s="49">
        <f t="shared" si="26"/>
        <v>46152</v>
      </c>
      <c r="M10" s="48" t="str">
        <f t="shared" si="2"/>
        <v>休日</v>
      </c>
      <c r="N10" s="49">
        <f t="shared" si="27"/>
        <v>46168</v>
      </c>
      <c r="O10" s="48" t="str">
        <f t="shared" si="3"/>
        <v/>
      </c>
      <c r="P10" s="49">
        <f t="shared" si="28"/>
        <v>46183</v>
      </c>
      <c r="Q10" s="43" t="str">
        <f t="shared" si="4"/>
        <v/>
      </c>
      <c r="R10" s="49">
        <f t="shared" si="29"/>
        <v>46199</v>
      </c>
      <c r="S10" s="48" t="str">
        <f t="shared" si="5"/>
        <v/>
      </c>
      <c r="T10" s="49">
        <f t="shared" si="30"/>
        <v>46213</v>
      </c>
      <c r="U10" s="48" t="str">
        <f t="shared" si="6"/>
        <v/>
      </c>
      <c r="V10" s="49">
        <f t="shared" si="31"/>
        <v>46229</v>
      </c>
      <c r="W10" s="48" t="str">
        <f t="shared" si="7"/>
        <v>休日</v>
      </c>
      <c r="X10" s="49">
        <f t="shared" si="32"/>
        <v>46244</v>
      </c>
      <c r="Y10" s="48" t="str">
        <f t="shared" si="8"/>
        <v/>
      </c>
      <c r="Z10" s="49">
        <f t="shared" si="33"/>
        <v>46260</v>
      </c>
      <c r="AA10" s="48" t="str">
        <f t="shared" si="9"/>
        <v/>
      </c>
      <c r="AB10" s="49">
        <f t="shared" si="34"/>
        <v>46275</v>
      </c>
      <c r="AC10" s="48" t="str">
        <f t="shared" si="10"/>
        <v/>
      </c>
      <c r="AD10" s="49">
        <f t="shared" si="35"/>
        <v>46291</v>
      </c>
      <c r="AE10" s="48" t="str">
        <f t="shared" si="11"/>
        <v>休日</v>
      </c>
      <c r="AF10" s="49">
        <f t="shared" si="36"/>
        <v>46305</v>
      </c>
      <c r="AG10" s="48" t="str">
        <f t="shared" si="12"/>
        <v>休日</v>
      </c>
      <c r="AH10" s="49">
        <f t="shared" si="37"/>
        <v>46321</v>
      </c>
      <c r="AI10" s="48" t="str">
        <f t="shared" si="13"/>
        <v/>
      </c>
      <c r="AJ10" s="49">
        <f t="shared" si="38"/>
        <v>46336</v>
      </c>
      <c r="AK10" s="48" t="str">
        <f t="shared" si="14"/>
        <v/>
      </c>
      <c r="AL10" s="49">
        <f t="shared" si="39"/>
        <v>46352</v>
      </c>
      <c r="AM10" s="48" t="str">
        <f t="shared" si="15"/>
        <v/>
      </c>
      <c r="AN10" s="49">
        <f t="shared" si="40"/>
        <v>46366</v>
      </c>
      <c r="AO10" s="48" t="str">
        <f t="shared" si="16"/>
        <v/>
      </c>
      <c r="AP10" s="49">
        <f t="shared" si="41"/>
        <v>46382</v>
      </c>
      <c r="AQ10" s="48" t="str">
        <f t="shared" si="17"/>
        <v>休日</v>
      </c>
      <c r="AR10" s="49">
        <f t="shared" si="42"/>
        <v>46397</v>
      </c>
      <c r="AS10" s="48" t="str">
        <f t="shared" si="18"/>
        <v>休日</v>
      </c>
      <c r="AT10" s="49">
        <f t="shared" si="43"/>
        <v>46413</v>
      </c>
      <c r="AU10" s="48" t="str">
        <f t="shared" si="19"/>
        <v/>
      </c>
      <c r="AV10" s="49">
        <f t="shared" si="44"/>
        <v>46428</v>
      </c>
      <c r="AW10" s="48" t="str">
        <f t="shared" si="20"/>
        <v/>
      </c>
      <c r="AX10" s="49">
        <f t="shared" si="45"/>
        <v>46444</v>
      </c>
      <c r="AY10" s="48" t="str">
        <f t="shared" si="21"/>
        <v/>
      </c>
      <c r="AZ10" s="49">
        <f t="shared" si="46"/>
        <v>46456</v>
      </c>
      <c r="BA10" s="48" t="str">
        <f t="shared" si="22"/>
        <v/>
      </c>
      <c r="BB10" s="49">
        <f t="shared" si="47"/>
        <v>46472</v>
      </c>
      <c r="BC10" s="48" t="str">
        <f t="shared" si="23"/>
        <v/>
      </c>
    </row>
    <row r="11" spans="1:56">
      <c r="B11" s="48" t="s">
        <v>19</v>
      </c>
      <c r="C11" s="51">
        <f>+COUNTIF(AS1:AS16,"")+COUNTIF(AU1:AU15,"")</f>
        <v>19</v>
      </c>
      <c r="E11" s="79">
        <v>46288</v>
      </c>
      <c r="F11" s="80" t="s">
        <v>108</v>
      </c>
      <c r="H11" s="81">
        <f t="shared" si="24"/>
        <v>46123</v>
      </c>
      <c r="I11" s="48" t="str">
        <f t="shared" si="0"/>
        <v>休日</v>
      </c>
      <c r="J11" s="49">
        <f t="shared" si="25"/>
        <v>46139</v>
      </c>
      <c r="K11" s="48" t="str">
        <f t="shared" si="1"/>
        <v/>
      </c>
      <c r="L11" s="49">
        <f t="shared" si="26"/>
        <v>46153</v>
      </c>
      <c r="M11" s="48" t="str">
        <f t="shared" si="2"/>
        <v/>
      </c>
      <c r="N11" s="49">
        <f t="shared" si="27"/>
        <v>46169</v>
      </c>
      <c r="O11" s="48" t="str">
        <f t="shared" si="3"/>
        <v/>
      </c>
      <c r="P11" s="49">
        <f t="shared" si="28"/>
        <v>46184</v>
      </c>
      <c r="Q11" s="43" t="str">
        <f t="shared" si="4"/>
        <v/>
      </c>
      <c r="R11" s="49">
        <f t="shared" si="29"/>
        <v>46200</v>
      </c>
      <c r="S11" s="48" t="str">
        <f t="shared" si="5"/>
        <v>休日</v>
      </c>
      <c r="T11" s="49">
        <f t="shared" si="30"/>
        <v>46214</v>
      </c>
      <c r="U11" s="48" t="str">
        <f t="shared" si="6"/>
        <v>休日</v>
      </c>
      <c r="V11" s="49">
        <f t="shared" si="31"/>
        <v>46230</v>
      </c>
      <c r="W11" s="48" t="str">
        <f t="shared" si="7"/>
        <v/>
      </c>
      <c r="X11" s="49">
        <f t="shared" si="32"/>
        <v>46245</v>
      </c>
      <c r="Y11" s="48" t="str">
        <f t="shared" si="8"/>
        <v>休日</v>
      </c>
      <c r="Z11" s="49">
        <f t="shared" si="33"/>
        <v>46261</v>
      </c>
      <c r="AA11" s="48" t="str">
        <f t="shared" si="9"/>
        <v/>
      </c>
      <c r="AB11" s="49">
        <f t="shared" si="34"/>
        <v>46276</v>
      </c>
      <c r="AC11" s="48" t="str">
        <f t="shared" si="10"/>
        <v/>
      </c>
      <c r="AD11" s="49">
        <f t="shared" si="35"/>
        <v>46292</v>
      </c>
      <c r="AE11" s="48" t="str">
        <f t="shared" si="11"/>
        <v>休日</v>
      </c>
      <c r="AF11" s="49">
        <f t="shared" si="36"/>
        <v>46306</v>
      </c>
      <c r="AG11" s="48" t="str">
        <f t="shared" si="12"/>
        <v>休日</v>
      </c>
      <c r="AH11" s="49">
        <f t="shared" si="37"/>
        <v>46322</v>
      </c>
      <c r="AI11" s="48" t="str">
        <f t="shared" si="13"/>
        <v/>
      </c>
      <c r="AJ11" s="49">
        <f t="shared" si="38"/>
        <v>46337</v>
      </c>
      <c r="AK11" s="48" t="str">
        <f t="shared" si="14"/>
        <v/>
      </c>
      <c r="AL11" s="49">
        <f t="shared" si="39"/>
        <v>46353</v>
      </c>
      <c r="AM11" s="48" t="str">
        <f t="shared" si="15"/>
        <v/>
      </c>
      <c r="AN11" s="49">
        <f t="shared" si="40"/>
        <v>46367</v>
      </c>
      <c r="AO11" s="48" t="str">
        <f t="shared" si="16"/>
        <v/>
      </c>
      <c r="AP11" s="49">
        <f t="shared" si="41"/>
        <v>46383</v>
      </c>
      <c r="AQ11" s="48" t="str">
        <f t="shared" si="17"/>
        <v>休日</v>
      </c>
      <c r="AR11" s="49">
        <f t="shared" si="42"/>
        <v>46398</v>
      </c>
      <c r="AS11" s="48" t="str">
        <f t="shared" si="18"/>
        <v>休日</v>
      </c>
      <c r="AT11" s="49">
        <f t="shared" si="43"/>
        <v>46414</v>
      </c>
      <c r="AU11" s="48" t="str">
        <f t="shared" si="19"/>
        <v/>
      </c>
      <c r="AV11" s="49">
        <f t="shared" si="44"/>
        <v>46429</v>
      </c>
      <c r="AW11" s="48" t="str">
        <f t="shared" si="20"/>
        <v>休日</v>
      </c>
      <c r="AX11" s="49">
        <f t="shared" si="45"/>
        <v>46445</v>
      </c>
      <c r="AY11" s="48" t="str">
        <f t="shared" si="21"/>
        <v>休日</v>
      </c>
      <c r="AZ11" s="49">
        <f t="shared" si="46"/>
        <v>46457</v>
      </c>
      <c r="BA11" s="48" t="str">
        <f t="shared" si="22"/>
        <v/>
      </c>
      <c r="BB11" s="49">
        <f t="shared" si="47"/>
        <v>46473</v>
      </c>
      <c r="BC11" s="48" t="str">
        <f t="shared" si="23"/>
        <v>休日</v>
      </c>
    </row>
    <row r="12" spans="1:56">
      <c r="B12" s="48" t="s">
        <v>20</v>
      </c>
      <c r="C12" s="51">
        <f>+COUNTIF(AW1:AW16,"")+COUNTIF(AY1:AY12,"")</f>
        <v>18</v>
      </c>
      <c r="E12" s="79">
        <v>46307</v>
      </c>
      <c r="F12" s="80" t="s">
        <v>109</v>
      </c>
      <c r="H12" s="81">
        <f t="shared" si="24"/>
        <v>46124</v>
      </c>
      <c r="I12" s="48" t="str">
        <f t="shared" si="0"/>
        <v>休日</v>
      </c>
      <c r="J12" s="49">
        <f t="shared" si="25"/>
        <v>46140</v>
      </c>
      <c r="K12" s="48" t="str">
        <f t="shared" si="1"/>
        <v/>
      </c>
      <c r="L12" s="49">
        <f t="shared" si="26"/>
        <v>46154</v>
      </c>
      <c r="M12" s="48" t="str">
        <f t="shared" si="2"/>
        <v/>
      </c>
      <c r="N12" s="49">
        <f t="shared" si="27"/>
        <v>46170</v>
      </c>
      <c r="O12" s="48" t="str">
        <f t="shared" si="3"/>
        <v/>
      </c>
      <c r="P12" s="49">
        <f t="shared" si="28"/>
        <v>46185</v>
      </c>
      <c r="Q12" s="43" t="str">
        <f t="shared" si="4"/>
        <v/>
      </c>
      <c r="R12" s="49">
        <f t="shared" si="29"/>
        <v>46201</v>
      </c>
      <c r="S12" s="48" t="str">
        <f t="shared" si="5"/>
        <v>休日</v>
      </c>
      <c r="T12" s="49">
        <f t="shared" si="30"/>
        <v>46215</v>
      </c>
      <c r="U12" s="48" t="str">
        <f t="shared" si="6"/>
        <v>休日</v>
      </c>
      <c r="V12" s="49">
        <f t="shared" si="31"/>
        <v>46231</v>
      </c>
      <c r="W12" s="48" t="str">
        <f t="shared" si="7"/>
        <v/>
      </c>
      <c r="X12" s="49">
        <f t="shared" si="32"/>
        <v>46246</v>
      </c>
      <c r="Y12" s="48" t="str">
        <f t="shared" si="8"/>
        <v/>
      </c>
      <c r="Z12" s="49">
        <f t="shared" si="33"/>
        <v>46262</v>
      </c>
      <c r="AA12" s="48" t="str">
        <f t="shared" si="9"/>
        <v/>
      </c>
      <c r="AB12" s="49">
        <f t="shared" si="34"/>
        <v>46277</v>
      </c>
      <c r="AC12" s="48" t="str">
        <f t="shared" si="10"/>
        <v>休日</v>
      </c>
      <c r="AD12" s="49">
        <f t="shared" si="35"/>
        <v>46293</v>
      </c>
      <c r="AE12" s="48" t="str">
        <f t="shared" si="11"/>
        <v/>
      </c>
      <c r="AF12" s="49">
        <f t="shared" si="36"/>
        <v>46307</v>
      </c>
      <c r="AG12" s="48" t="str">
        <f t="shared" si="12"/>
        <v>休日</v>
      </c>
      <c r="AH12" s="49">
        <f t="shared" si="37"/>
        <v>46323</v>
      </c>
      <c r="AI12" s="48" t="str">
        <f t="shared" si="13"/>
        <v/>
      </c>
      <c r="AJ12" s="49">
        <f t="shared" si="38"/>
        <v>46338</v>
      </c>
      <c r="AK12" s="48" t="str">
        <f t="shared" si="14"/>
        <v/>
      </c>
      <c r="AL12" s="49">
        <f t="shared" si="39"/>
        <v>46354</v>
      </c>
      <c r="AM12" s="48" t="str">
        <f t="shared" si="15"/>
        <v>休日</v>
      </c>
      <c r="AN12" s="49">
        <f t="shared" si="40"/>
        <v>46368</v>
      </c>
      <c r="AO12" s="48" t="str">
        <f t="shared" si="16"/>
        <v>休日</v>
      </c>
      <c r="AP12" s="49">
        <f t="shared" si="41"/>
        <v>46384</v>
      </c>
      <c r="AQ12" s="48" t="str">
        <f t="shared" si="17"/>
        <v/>
      </c>
      <c r="AR12" s="49">
        <f t="shared" si="42"/>
        <v>46399</v>
      </c>
      <c r="AS12" s="48" t="str">
        <f t="shared" si="18"/>
        <v/>
      </c>
      <c r="AT12" s="49">
        <f t="shared" si="43"/>
        <v>46415</v>
      </c>
      <c r="AU12" s="48" t="str">
        <f t="shared" si="19"/>
        <v/>
      </c>
      <c r="AV12" s="49">
        <f t="shared" si="44"/>
        <v>46430</v>
      </c>
      <c r="AW12" s="48" t="str">
        <f t="shared" si="20"/>
        <v/>
      </c>
      <c r="AX12" s="49">
        <f t="shared" si="45"/>
        <v>46446</v>
      </c>
      <c r="AY12" s="48" t="str">
        <f t="shared" si="21"/>
        <v>休日</v>
      </c>
      <c r="AZ12" s="49">
        <f t="shared" si="46"/>
        <v>46458</v>
      </c>
      <c r="BA12" s="48" t="str">
        <f t="shared" si="22"/>
        <v/>
      </c>
      <c r="BB12" s="49">
        <f t="shared" si="47"/>
        <v>46474</v>
      </c>
      <c r="BC12" s="48" t="str">
        <f t="shared" si="23"/>
        <v>休日</v>
      </c>
    </row>
    <row r="13" spans="1:56">
      <c r="B13" s="48" t="s">
        <v>21</v>
      </c>
      <c r="C13" s="51">
        <f>+COUNTIF(BA1:BA16,"")+COUNTIF(BC1:BC15,"")</f>
        <v>22</v>
      </c>
      <c r="E13" s="79">
        <v>46329</v>
      </c>
      <c r="F13" s="80" t="s">
        <v>110</v>
      </c>
      <c r="H13" s="81">
        <f t="shared" si="24"/>
        <v>46125</v>
      </c>
      <c r="I13" s="48" t="str">
        <f t="shared" si="0"/>
        <v/>
      </c>
      <c r="J13" s="49">
        <f t="shared" si="25"/>
        <v>46141</v>
      </c>
      <c r="K13" s="48" t="str">
        <f t="shared" si="1"/>
        <v>休日</v>
      </c>
      <c r="L13" s="49">
        <f t="shared" si="26"/>
        <v>46155</v>
      </c>
      <c r="M13" s="48" t="str">
        <f t="shared" si="2"/>
        <v/>
      </c>
      <c r="N13" s="49">
        <f t="shared" si="27"/>
        <v>46171</v>
      </c>
      <c r="O13" s="48" t="str">
        <f t="shared" si="3"/>
        <v/>
      </c>
      <c r="P13" s="49">
        <f t="shared" si="28"/>
        <v>46186</v>
      </c>
      <c r="Q13" s="43" t="str">
        <f t="shared" si="4"/>
        <v>休日</v>
      </c>
      <c r="R13" s="49">
        <f t="shared" si="29"/>
        <v>46202</v>
      </c>
      <c r="S13" s="48" t="str">
        <f t="shared" si="5"/>
        <v/>
      </c>
      <c r="T13" s="49">
        <f t="shared" si="30"/>
        <v>46216</v>
      </c>
      <c r="U13" s="48" t="str">
        <f t="shared" si="6"/>
        <v/>
      </c>
      <c r="V13" s="49">
        <f t="shared" si="31"/>
        <v>46232</v>
      </c>
      <c r="W13" s="48" t="str">
        <f t="shared" si="7"/>
        <v/>
      </c>
      <c r="X13" s="49">
        <f t="shared" si="32"/>
        <v>46247</v>
      </c>
      <c r="Y13" s="48" t="str">
        <f t="shared" si="8"/>
        <v/>
      </c>
      <c r="Z13" s="49">
        <f t="shared" si="33"/>
        <v>46263</v>
      </c>
      <c r="AA13" s="48" t="str">
        <f t="shared" si="9"/>
        <v>休日</v>
      </c>
      <c r="AB13" s="49">
        <f t="shared" si="34"/>
        <v>46278</v>
      </c>
      <c r="AC13" s="48" t="str">
        <f t="shared" si="10"/>
        <v>休日</v>
      </c>
      <c r="AD13" s="49">
        <f t="shared" si="35"/>
        <v>46294</v>
      </c>
      <c r="AE13" s="48" t="str">
        <f t="shared" si="11"/>
        <v/>
      </c>
      <c r="AF13" s="49">
        <f t="shared" si="36"/>
        <v>46308</v>
      </c>
      <c r="AG13" s="48" t="str">
        <f t="shared" si="12"/>
        <v/>
      </c>
      <c r="AH13" s="49">
        <f t="shared" si="37"/>
        <v>46324</v>
      </c>
      <c r="AI13" s="48" t="str">
        <f t="shared" si="13"/>
        <v/>
      </c>
      <c r="AJ13" s="49">
        <f t="shared" si="38"/>
        <v>46339</v>
      </c>
      <c r="AK13" s="48" t="str">
        <f t="shared" si="14"/>
        <v/>
      </c>
      <c r="AL13" s="49">
        <f t="shared" si="39"/>
        <v>46355</v>
      </c>
      <c r="AM13" s="48" t="str">
        <f t="shared" si="15"/>
        <v>休日</v>
      </c>
      <c r="AN13" s="49">
        <f t="shared" si="40"/>
        <v>46369</v>
      </c>
      <c r="AO13" s="48" t="str">
        <f t="shared" si="16"/>
        <v>休日</v>
      </c>
      <c r="AP13" s="49">
        <f t="shared" si="41"/>
        <v>46385</v>
      </c>
      <c r="AQ13" s="48" t="str">
        <f t="shared" si="17"/>
        <v>休日</v>
      </c>
      <c r="AR13" s="49">
        <f t="shared" si="42"/>
        <v>46400</v>
      </c>
      <c r="AS13" s="48" t="str">
        <f t="shared" si="18"/>
        <v/>
      </c>
      <c r="AT13" s="49">
        <f t="shared" si="43"/>
        <v>46416</v>
      </c>
      <c r="AU13" s="48" t="str">
        <f t="shared" si="19"/>
        <v/>
      </c>
      <c r="AV13" s="49">
        <f t="shared" si="44"/>
        <v>46431</v>
      </c>
      <c r="AW13" s="48" t="str">
        <f t="shared" si="20"/>
        <v>休日</v>
      </c>
      <c r="AX13" s="49" t="str">
        <f t="shared" si="45"/>
        <v/>
      </c>
      <c r="AY13" s="48" t="str">
        <f t="shared" si="21"/>
        <v/>
      </c>
      <c r="AZ13" s="49">
        <f t="shared" si="46"/>
        <v>46459</v>
      </c>
      <c r="BA13" s="48" t="str">
        <f t="shared" si="22"/>
        <v>休日</v>
      </c>
      <c r="BB13" s="49">
        <f t="shared" si="47"/>
        <v>46475</v>
      </c>
      <c r="BC13" s="48" t="str">
        <f t="shared" si="23"/>
        <v/>
      </c>
    </row>
    <row r="14" spans="1:56">
      <c r="E14" s="79">
        <v>46349</v>
      </c>
      <c r="F14" s="80" t="s">
        <v>111</v>
      </c>
      <c r="H14" s="81">
        <f t="shared" si="24"/>
        <v>46126</v>
      </c>
      <c r="I14" s="48" t="str">
        <f t="shared" si="0"/>
        <v/>
      </c>
      <c r="J14" s="49">
        <f t="shared" si="25"/>
        <v>46142</v>
      </c>
      <c r="K14" s="48" t="str">
        <f t="shared" si="1"/>
        <v/>
      </c>
      <c r="L14" s="49">
        <f t="shared" si="26"/>
        <v>46156</v>
      </c>
      <c r="M14" s="48" t="str">
        <f t="shared" si="2"/>
        <v/>
      </c>
      <c r="N14" s="49">
        <f t="shared" si="27"/>
        <v>46172</v>
      </c>
      <c r="O14" s="48" t="str">
        <f t="shared" si="3"/>
        <v>休日</v>
      </c>
      <c r="P14" s="49">
        <f t="shared" si="28"/>
        <v>46187</v>
      </c>
      <c r="Q14" s="43" t="str">
        <f t="shared" si="4"/>
        <v>休日</v>
      </c>
      <c r="R14" s="49">
        <f t="shared" si="29"/>
        <v>46203</v>
      </c>
      <c r="S14" s="48" t="str">
        <f t="shared" si="5"/>
        <v/>
      </c>
      <c r="T14" s="49">
        <f t="shared" si="30"/>
        <v>46217</v>
      </c>
      <c r="U14" s="48" t="str">
        <f t="shared" si="6"/>
        <v/>
      </c>
      <c r="V14" s="49">
        <f t="shared" si="31"/>
        <v>46233</v>
      </c>
      <c r="W14" s="48" t="str">
        <f t="shared" si="7"/>
        <v/>
      </c>
      <c r="X14" s="49">
        <f t="shared" si="32"/>
        <v>46248</v>
      </c>
      <c r="Y14" s="48" t="str">
        <f t="shared" si="8"/>
        <v/>
      </c>
      <c r="Z14" s="49">
        <f t="shared" si="33"/>
        <v>46264</v>
      </c>
      <c r="AA14" s="48" t="str">
        <f t="shared" si="9"/>
        <v>休日</v>
      </c>
      <c r="AB14" s="49">
        <f t="shared" si="34"/>
        <v>46279</v>
      </c>
      <c r="AC14" s="48" t="str">
        <f t="shared" si="10"/>
        <v/>
      </c>
      <c r="AD14" s="49">
        <f t="shared" si="35"/>
        <v>46295</v>
      </c>
      <c r="AE14" s="48" t="str">
        <f t="shared" si="11"/>
        <v/>
      </c>
      <c r="AF14" s="49">
        <f t="shared" si="36"/>
        <v>46309</v>
      </c>
      <c r="AG14" s="48" t="str">
        <f t="shared" si="12"/>
        <v/>
      </c>
      <c r="AH14" s="49">
        <f t="shared" si="37"/>
        <v>46325</v>
      </c>
      <c r="AI14" s="48" t="str">
        <f t="shared" si="13"/>
        <v/>
      </c>
      <c r="AJ14" s="49">
        <f t="shared" si="38"/>
        <v>46340</v>
      </c>
      <c r="AK14" s="48" t="str">
        <f t="shared" si="14"/>
        <v>休日</v>
      </c>
      <c r="AL14" s="49">
        <f t="shared" si="39"/>
        <v>46356</v>
      </c>
      <c r="AM14" s="48" t="str">
        <f t="shared" si="15"/>
        <v/>
      </c>
      <c r="AN14" s="49">
        <f t="shared" si="40"/>
        <v>46370</v>
      </c>
      <c r="AO14" s="48" t="str">
        <f t="shared" si="16"/>
        <v/>
      </c>
      <c r="AP14" s="49">
        <f t="shared" si="41"/>
        <v>46386</v>
      </c>
      <c r="AQ14" s="48" t="str">
        <f t="shared" si="17"/>
        <v>休日</v>
      </c>
      <c r="AR14" s="49">
        <f t="shared" si="42"/>
        <v>46401</v>
      </c>
      <c r="AS14" s="48" t="str">
        <f t="shared" si="18"/>
        <v/>
      </c>
      <c r="AT14" s="49">
        <f t="shared" si="43"/>
        <v>46417</v>
      </c>
      <c r="AU14" s="48" t="str">
        <f t="shared" si="19"/>
        <v>休日</v>
      </c>
      <c r="AV14" s="49">
        <f t="shared" si="44"/>
        <v>46432</v>
      </c>
      <c r="AW14" s="48" t="str">
        <f t="shared" si="20"/>
        <v>休日</v>
      </c>
      <c r="AX14" s="49" t="str">
        <f t="shared" si="45"/>
        <v/>
      </c>
      <c r="AY14" s="48" t="str">
        <f t="shared" si="21"/>
        <v/>
      </c>
      <c r="AZ14" s="49">
        <f t="shared" si="46"/>
        <v>46460</v>
      </c>
      <c r="BA14" s="48" t="str">
        <f t="shared" si="22"/>
        <v>休日</v>
      </c>
      <c r="BB14" s="49">
        <f t="shared" si="47"/>
        <v>46476</v>
      </c>
      <c r="BC14" s="48" t="str">
        <f t="shared" si="23"/>
        <v/>
      </c>
    </row>
    <row r="15" spans="1:56">
      <c r="E15" s="79">
        <v>46385</v>
      </c>
      <c r="H15" s="81">
        <f t="shared" si="24"/>
        <v>46127</v>
      </c>
      <c r="I15" s="48" t="str">
        <f t="shared" si="0"/>
        <v/>
      </c>
      <c r="J15" s="49" t="str">
        <f t="shared" si="25"/>
        <v/>
      </c>
      <c r="K15" s="48" t="str">
        <f t="shared" si="1"/>
        <v/>
      </c>
      <c r="L15" s="49">
        <f t="shared" si="26"/>
        <v>46157</v>
      </c>
      <c r="M15" s="48" t="str">
        <f t="shared" si="2"/>
        <v/>
      </c>
      <c r="N15" s="49">
        <f t="shared" si="27"/>
        <v>46173</v>
      </c>
      <c r="O15" s="48" t="str">
        <f t="shared" si="3"/>
        <v>休日</v>
      </c>
      <c r="P15" s="49">
        <f t="shared" si="28"/>
        <v>46188</v>
      </c>
      <c r="Q15" s="43" t="str">
        <f t="shared" si="4"/>
        <v/>
      </c>
      <c r="R15" s="49" t="str">
        <f t="shared" si="29"/>
        <v/>
      </c>
      <c r="S15" s="48" t="str">
        <f t="shared" si="5"/>
        <v/>
      </c>
      <c r="T15" s="49">
        <f t="shared" si="30"/>
        <v>46218</v>
      </c>
      <c r="U15" s="48" t="str">
        <f t="shared" si="6"/>
        <v/>
      </c>
      <c r="V15" s="49">
        <f t="shared" si="31"/>
        <v>46234</v>
      </c>
      <c r="W15" s="48" t="str">
        <f t="shared" si="7"/>
        <v/>
      </c>
      <c r="X15" s="49">
        <f t="shared" si="32"/>
        <v>46249</v>
      </c>
      <c r="Y15" s="48" t="str">
        <f t="shared" si="8"/>
        <v>休日</v>
      </c>
      <c r="Z15" s="49">
        <f t="shared" si="33"/>
        <v>46265</v>
      </c>
      <c r="AA15" s="48" t="str">
        <f t="shared" si="9"/>
        <v/>
      </c>
      <c r="AB15" s="49">
        <f t="shared" si="34"/>
        <v>46280</v>
      </c>
      <c r="AC15" s="48" t="str">
        <f t="shared" si="10"/>
        <v/>
      </c>
      <c r="AD15" s="49" t="str">
        <f t="shared" si="35"/>
        <v/>
      </c>
      <c r="AE15" s="48" t="str">
        <f t="shared" si="11"/>
        <v/>
      </c>
      <c r="AF15" s="49">
        <f t="shared" si="36"/>
        <v>46310</v>
      </c>
      <c r="AG15" s="48" t="str">
        <f t="shared" si="12"/>
        <v/>
      </c>
      <c r="AH15" s="49">
        <f t="shared" si="37"/>
        <v>46326</v>
      </c>
      <c r="AI15" s="48" t="str">
        <f t="shared" si="13"/>
        <v>休日</v>
      </c>
      <c r="AJ15" s="49">
        <f t="shared" si="38"/>
        <v>46341</v>
      </c>
      <c r="AK15" s="48" t="str">
        <f t="shared" si="14"/>
        <v>休日</v>
      </c>
      <c r="AL15" s="49" t="str">
        <f t="shared" si="39"/>
        <v/>
      </c>
      <c r="AM15" s="48" t="str">
        <f t="shared" si="15"/>
        <v/>
      </c>
      <c r="AN15" s="49">
        <f t="shared" si="40"/>
        <v>46371</v>
      </c>
      <c r="AO15" s="48" t="str">
        <f t="shared" si="16"/>
        <v/>
      </c>
      <c r="AP15" s="49">
        <f t="shared" si="41"/>
        <v>46387</v>
      </c>
      <c r="AQ15" s="48" t="str">
        <f t="shared" si="17"/>
        <v>休日</v>
      </c>
      <c r="AR15" s="49">
        <f t="shared" si="42"/>
        <v>46402</v>
      </c>
      <c r="AS15" s="48" t="str">
        <f t="shared" si="18"/>
        <v/>
      </c>
      <c r="AT15" s="49">
        <f t="shared" si="43"/>
        <v>46418</v>
      </c>
      <c r="AU15" s="48" t="str">
        <f t="shared" si="19"/>
        <v>休日</v>
      </c>
      <c r="AV15" s="49">
        <f t="shared" si="44"/>
        <v>46433</v>
      </c>
      <c r="AW15" s="48" t="str">
        <f t="shared" si="20"/>
        <v/>
      </c>
      <c r="AX15" s="49" t="str">
        <f t="shared" si="45"/>
        <v/>
      </c>
      <c r="AY15" s="48" t="str">
        <f t="shared" si="21"/>
        <v/>
      </c>
      <c r="AZ15" s="49">
        <f t="shared" si="46"/>
        <v>46461</v>
      </c>
      <c r="BA15" s="48" t="str">
        <f t="shared" si="22"/>
        <v/>
      </c>
      <c r="BB15" s="49">
        <f t="shared" si="47"/>
        <v>46477</v>
      </c>
      <c r="BC15" s="48" t="str">
        <f t="shared" si="23"/>
        <v/>
      </c>
    </row>
    <row r="16" spans="1:56">
      <c r="A16" s="48" t="s">
        <v>70</v>
      </c>
      <c r="B16" s="48" t="s">
        <v>54</v>
      </c>
      <c r="E16" s="79">
        <v>46386</v>
      </c>
      <c r="H16" s="81">
        <f t="shared" si="24"/>
        <v>46128</v>
      </c>
      <c r="I16" s="48" t="str">
        <f t="shared" si="0"/>
        <v/>
      </c>
      <c r="J16" s="49" t="str">
        <f t="shared" si="25"/>
        <v/>
      </c>
      <c r="K16" s="48" t="str">
        <f t="shared" si="1"/>
        <v/>
      </c>
      <c r="L16" s="49">
        <f t="shared" si="26"/>
        <v>46158</v>
      </c>
      <c r="M16" s="48" t="str">
        <f t="shared" si="2"/>
        <v>休日</v>
      </c>
      <c r="N16" s="49" t="str">
        <f t="shared" si="27"/>
        <v/>
      </c>
      <c r="O16" s="48" t="str">
        <f t="shared" si="3"/>
        <v/>
      </c>
      <c r="P16" s="49">
        <f t="shared" si="28"/>
        <v>46189</v>
      </c>
      <c r="Q16" s="43" t="str">
        <f t="shared" si="4"/>
        <v/>
      </c>
      <c r="R16" s="49" t="str">
        <f t="shared" si="29"/>
        <v/>
      </c>
      <c r="S16" s="48" t="str">
        <f t="shared" si="5"/>
        <v/>
      </c>
      <c r="T16" s="49">
        <f t="shared" si="30"/>
        <v>46219</v>
      </c>
      <c r="U16" s="48" t="str">
        <f t="shared" si="6"/>
        <v/>
      </c>
      <c r="V16" s="49" t="str">
        <f t="shared" si="31"/>
        <v/>
      </c>
      <c r="W16" s="48" t="str">
        <f t="shared" si="7"/>
        <v/>
      </c>
      <c r="X16" s="49">
        <f t="shared" si="32"/>
        <v>46250</v>
      </c>
      <c r="Y16" s="48" t="str">
        <f t="shared" si="8"/>
        <v>休日</v>
      </c>
      <c r="Z16" s="49" t="str">
        <f t="shared" si="33"/>
        <v/>
      </c>
      <c r="AA16" s="48" t="str">
        <f t="shared" si="9"/>
        <v/>
      </c>
      <c r="AB16" s="49">
        <f t="shared" si="34"/>
        <v>46281</v>
      </c>
      <c r="AC16" s="48" t="str">
        <f t="shared" si="10"/>
        <v/>
      </c>
      <c r="AD16" s="49" t="str">
        <f t="shared" si="35"/>
        <v/>
      </c>
      <c r="AE16" s="48" t="str">
        <f t="shared" si="11"/>
        <v/>
      </c>
      <c r="AF16" s="49">
        <f t="shared" si="36"/>
        <v>46311</v>
      </c>
      <c r="AG16" s="48" t="str">
        <f t="shared" si="12"/>
        <v/>
      </c>
      <c r="AH16" s="49" t="str">
        <f t="shared" si="37"/>
        <v/>
      </c>
      <c r="AI16" s="48" t="str">
        <f t="shared" si="13"/>
        <v/>
      </c>
      <c r="AJ16" s="49">
        <f t="shared" si="38"/>
        <v>46342</v>
      </c>
      <c r="AK16" s="48" t="str">
        <f t="shared" si="14"/>
        <v/>
      </c>
      <c r="AL16" s="49" t="str">
        <f t="shared" si="39"/>
        <v/>
      </c>
      <c r="AM16" s="48" t="str">
        <f t="shared" si="15"/>
        <v/>
      </c>
      <c r="AN16" s="49">
        <f t="shared" si="40"/>
        <v>46372</v>
      </c>
      <c r="AO16" s="48" t="str">
        <f t="shared" si="16"/>
        <v/>
      </c>
      <c r="AP16" s="49" t="str">
        <f t="shared" si="41"/>
        <v/>
      </c>
      <c r="AQ16" s="48" t="str">
        <f t="shared" si="17"/>
        <v/>
      </c>
      <c r="AR16" s="49">
        <f t="shared" si="42"/>
        <v>46403</v>
      </c>
      <c r="AS16" s="48" t="str">
        <f t="shared" si="18"/>
        <v>休日</v>
      </c>
      <c r="AT16" s="49" t="str">
        <f t="shared" si="43"/>
        <v/>
      </c>
      <c r="AU16" s="48" t="str">
        <f t="shared" si="19"/>
        <v/>
      </c>
      <c r="AV16" s="49">
        <f t="shared" si="44"/>
        <v>46434</v>
      </c>
      <c r="AW16" s="48" t="str">
        <f t="shared" si="20"/>
        <v/>
      </c>
      <c r="AX16" s="49" t="str">
        <f t="shared" si="45"/>
        <v/>
      </c>
      <c r="AY16" s="48" t="str">
        <f t="shared" si="21"/>
        <v/>
      </c>
      <c r="AZ16" s="49">
        <f t="shared" si="46"/>
        <v>46462</v>
      </c>
      <c r="BA16" s="48" t="str">
        <f t="shared" si="22"/>
        <v/>
      </c>
      <c r="BB16" s="49" t="str">
        <f t="shared" si="47"/>
        <v/>
      </c>
      <c r="BC16" s="48" t="str">
        <f t="shared" si="23"/>
        <v/>
      </c>
    </row>
    <row r="17" spans="1:32">
      <c r="A17" s="48" t="s">
        <v>71</v>
      </c>
      <c r="B17" s="48" t="s">
        <v>82</v>
      </c>
      <c r="E17" s="79">
        <v>46387</v>
      </c>
      <c r="H17" s="78"/>
      <c r="L17" s="49"/>
      <c r="N17" s="49"/>
      <c r="P17" s="49"/>
      <c r="Q17" s="77"/>
      <c r="R17" s="49"/>
      <c r="T17" s="49"/>
      <c r="V17" s="49"/>
      <c r="X17" s="49"/>
      <c r="Z17" s="49"/>
      <c r="AB17" s="49"/>
      <c r="AD17" s="49"/>
      <c r="AF17" s="49"/>
    </row>
    <row r="18" spans="1:32">
      <c r="A18" s="48" t="s">
        <v>72</v>
      </c>
      <c r="B18" s="48" t="s">
        <v>83</v>
      </c>
      <c r="E18" s="79">
        <v>46388</v>
      </c>
      <c r="F18" s="80" t="s">
        <v>112</v>
      </c>
      <c r="H18" s="78"/>
      <c r="L18" s="49"/>
      <c r="N18" s="49"/>
      <c r="P18" s="49"/>
      <c r="Q18" s="77"/>
      <c r="R18" s="49"/>
      <c r="T18" s="49"/>
      <c r="V18" s="49"/>
      <c r="X18" s="49"/>
      <c r="Z18" s="49"/>
      <c r="AB18" s="49"/>
      <c r="AD18" s="49"/>
      <c r="AF18" s="49"/>
    </row>
    <row r="19" spans="1:32">
      <c r="A19" s="48" t="s">
        <v>73</v>
      </c>
      <c r="B19" s="48" t="s">
        <v>89</v>
      </c>
      <c r="E19" s="79">
        <v>46389</v>
      </c>
      <c r="H19" s="78"/>
      <c r="L19" s="49"/>
      <c r="N19" s="49"/>
      <c r="P19" s="49"/>
      <c r="Q19" s="77"/>
      <c r="R19" s="49"/>
      <c r="T19" s="49"/>
      <c r="V19" s="49"/>
      <c r="X19" s="49"/>
      <c r="Z19" s="49"/>
      <c r="AB19" s="49"/>
      <c r="AD19" s="49"/>
      <c r="AF19" s="49"/>
    </row>
    <row r="20" spans="1:32">
      <c r="A20" s="48" t="s">
        <v>74</v>
      </c>
      <c r="B20" s="48" t="s">
        <v>84</v>
      </c>
      <c r="E20" s="79">
        <v>46390</v>
      </c>
      <c r="H20" s="78"/>
      <c r="L20" s="49"/>
      <c r="N20" s="49"/>
      <c r="P20" s="49"/>
      <c r="Q20" s="77"/>
      <c r="R20" s="49"/>
      <c r="T20" s="49"/>
      <c r="V20" s="49"/>
      <c r="X20" s="49"/>
      <c r="Z20" s="49"/>
      <c r="AB20" s="49"/>
      <c r="AD20" s="49"/>
      <c r="AF20" s="49"/>
    </row>
    <row r="21" spans="1:32">
      <c r="A21" s="48" t="s">
        <v>75</v>
      </c>
      <c r="B21" s="48" t="s">
        <v>85</v>
      </c>
      <c r="E21" s="79">
        <v>46398</v>
      </c>
      <c r="F21" s="80" t="s">
        <v>113</v>
      </c>
      <c r="H21" s="78"/>
      <c r="L21" s="49"/>
      <c r="N21" s="49"/>
      <c r="P21" s="49"/>
      <c r="Q21" s="77"/>
      <c r="R21" s="49"/>
      <c r="T21" s="49"/>
      <c r="V21" s="49"/>
      <c r="X21" s="49"/>
      <c r="Z21" s="49"/>
      <c r="AB21" s="49"/>
      <c r="AD21" s="49"/>
      <c r="AF21" s="49"/>
    </row>
    <row r="22" spans="1:32">
      <c r="A22" s="48" t="s">
        <v>76</v>
      </c>
      <c r="B22" s="48" t="s">
        <v>86</v>
      </c>
      <c r="E22" s="79">
        <v>46429</v>
      </c>
      <c r="F22" s="80" t="s">
        <v>114</v>
      </c>
      <c r="H22" s="78"/>
      <c r="L22" s="49"/>
      <c r="N22" s="49"/>
      <c r="P22" s="49"/>
      <c r="R22" s="49"/>
      <c r="T22" s="49"/>
      <c r="V22" s="49"/>
      <c r="X22" s="49"/>
      <c r="Z22" s="49"/>
      <c r="AB22" s="49"/>
      <c r="AD22" s="49"/>
      <c r="AF22" s="49"/>
    </row>
    <row r="23" spans="1:32">
      <c r="A23" s="48" t="s">
        <v>77</v>
      </c>
      <c r="B23" s="48" t="s">
        <v>93</v>
      </c>
      <c r="E23" s="79">
        <v>46441</v>
      </c>
      <c r="F23" s="80" t="s">
        <v>115</v>
      </c>
      <c r="H23" s="49"/>
      <c r="L23" s="49"/>
      <c r="N23" s="49"/>
      <c r="P23" s="49"/>
      <c r="R23" s="49"/>
      <c r="T23" s="49"/>
      <c r="V23" s="49"/>
      <c r="X23" s="49"/>
      <c r="Z23" s="49"/>
      <c r="AB23" s="49"/>
      <c r="AD23" s="49"/>
      <c r="AF23" s="49"/>
    </row>
    <row r="24" spans="1:32">
      <c r="A24" s="48" t="s">
        <v>78</v>
      </c>
      <c r="B24" s="48" t="s">
        <v>91</v>
      </c>
      <c r="E24" s="79">
        <v>46467</v>
      </c>
      <c r="F24" s="80" t="s">
        <v>116</v>
      </c>
      <c r="H24" s="49"/>
      <c r="L24" s="49"/>
      <c r="N24" s="49"/>
      <c r="P24" s="49"/>
      <c r="R24" s="49"/>
      <c r="T24" s="49"/>
      <c r="V24" s="49"/>
      <c r="X24" s="49"/>
      <c r="Z24" s="49"/>
      <c r="AB24" s="49"/>
      <c r="AD24" s="49"/>
      <c r="AF24" s="49"/>
    </row>
    <row r="25" spans="1:32">
      <c r="A25" s="48" t="s">
        <v>79</v>
      </c>
      <c r="B25" s="48" t="s">
        <v>90</v>
      </c>
      <c r="E25" s="79">
        <v>46468</v>
      </c>
      <c r="F25" s="80" t="s">
        <v>104</v>
      </c>
      <c r="H25" s="49"/>
      <c r="L25" s="49"/>
      <c r="N25" s="49"/>
      <c r="P25" s="49"/>
      <c r="R25" s="49"/>
      <c r="T25" s="49"/>
      <c r="V25" s="49"/>
      <c r="X25" s="49"/>
      <c r="Z25" s="49"/>
      <c r="AB25" s="49"/>
      <c r="AD25" s="49"/>
      <c r="AF25" s="49"/>
    </row>
    <row r="26" spans="1:32">
      <c r="A26" s="48" t="s">
        <v>80</v>
      </c>
      <c r="B26" s="48" t="s">
        <v>94</v>
      </c>
    </row>
    <row r="27" spans="1:32">
      <c r="A27" s="48" t="s">
        <v>81</v>
      </c>
      <c r="B27" s="48" t="s">
        <v>95</v>
      </c>
    </row>
  </sheetData>
  <mergeCells count="1">
    <mergeCell ref="B1:C1"/>
  </mergeCells>
  <phoneticPr fontId="2"/>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A6C2-600B-474D-82A3-FFCC16C62156}">
  <dimension ref="A1:R34"/>
  <sheetViews>
    <sheetView view="pageBreakPreview" zoomScaleNormal="100" zoomScaleSheetLayoutView="100" workbookViewId="0">
      <selection sqref="A1:Q1"/>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17" ht="50.25" customHeight="1">
      <c r="A1" s="142" t="s">
        <v>99</v>
      </c>
      <c r="B1" s="142"/>
      <c r="C1" s="142"/>
      <c r="D1" s="142"/>
      <c r="E1" s="142"/>
      <c r="F1" s="142"/>
      <c r="G1" s="142"/>
      <c r="H1" s="142"/>
      <c r="I1" s="142"/>
      <c r="J1" s="142"/>
      <c r="K1" s="142"/>
      <c r="L1" s="142"/>
      <c r="M1" s="142"/>
      <c r="N1" s="142"/>
      <c r="O1" s="142"/>
      <c r="P1" s="142"/>
      <c r="Q1" s="142"/>
    </row>
    <row r="2" spans="1:17" ht="26.25" customHeight="1">
      <c r="A2" s="120">
        <v>2026</v>
      </c>
      <c r="B2" s="120"/>
      <c r="C2" s="47"/>
      <c r="D2" s="53" t="s">
        <v>45</v>
      </c>
      <c r="E2" s="143"/>
      <c r="F2" s="143"/>
      <c r="G2" s="143"/>
      <c r="H2" s="143"/>
      <c r="I2" s="54"/>
      <c r="J2" s="144" t="s">
        <v>46</v>
      </c>
      <c r="K2" s="144"/>
      <c r="L2" s="62"/>
      <c r="M2" s="145"/>
      <c r="N2" s="145"/>
      <c r="O2" s="145"/>
      <c r="P2" s="145"/>
      <c r="Q2" s="145"/>
    </row>
    <row r="3" spans="1:17" ht="26.25" customHeight="1">
      <c r="A3" s="120">
        <v>4</v>
      </c>
      <c r="B3" s="120"/>
      <c r="C3" s="47"/>
      <c r="D3" s="53" t="s">
        <v>47</v>
      </c>
      <c r="E3" s="53"/>
      <c r="F3" s="53"/>
      <c r="G3" s="53"/>
      <c r="H3" s="55"/>
      <c r="I3" s="55"/>
      <c r="J3" s="140" t="s">
        <v>48</v>
      </c>
      <c r="K3" s="140"/>
      <c r="L3" s="63"/>
      <c r="M3" s="56"/>
      <c r="N3" s="65" t="s">
        <v>49</v>
      </c>
      <c r="O3" s="141"/>
      <c r="P3" s="141"/>
      <c r="Q3" s="141"/>
    </row>
    <row r="4" spans="1:17" ht="6" customHeight="1" thickBot="1"/>
    <row r="5" spans="1:17" ht="37.5" customHeight="1">
      <c r="A5" s="106" t="s">
        <v>50</v>
      </c>
      <c r="B5" s="146"/>
      <c r="C5" s="59"/>
      <c r="D5" s="136" t="s">
        <v>69</v>
      </c>
      <c r="E5" s="137"/>
      <c r="F5" s="112" t="s">
        <v>51</v>
      </c>
      <c r="G5" s="112" t="s">
        <v>55</v>
      </c>
      <c r="H5" s="138" t="s">
        <v>121</v>
      </c>
      <c r="I5" s="12"/>
      <c r="J5" s="106" t="s">
        <v>50</v>
      </c>
      <c r="K5" s="146"/>
      <c r="L5" s="59"/>
      <c r="M5" s="136" t="s">
        <v>69</v>
      </c>
      <c r="N5" s="137"/>
      <c r="O5" s="112" t="s">
        <v>51</v>
      </c>
      <c r="P5" s="102" t="s">
        <v>55</v>
      </c>
      <c r="Q5" s="138" t="s">
        <v>125</v>
      </c>
    </row>
    <row r="6" spans="1:17" ht="25.5" customHeight="1" thickBot="1">
      <c r="A6" s="107"/>
      <c r="B6" s="147"/>
      <c r="C6" s="60"/>
      <c r="D6" s="57" t="s">
        <v>52</v>
      </c>
      <c r="E6" s="58" t="s">
        <v>53</v>
      </c>
      <c r="F6" s="113"/>
      <c r="G6" s="113"/>
      <c r="H6" s="139"/>
      <c r="I6" s="16"/>
      <c r="J6" s="107"/>
      <c r="K6" s="147"/>
      <c r="L6" s="60"/>
      <c r="M6" s="57" t="s">
        <v>52</v>
      </c>
      <c r="N6" s="58" t="s">
        <v>53</v>
      </c>
      <c r="O6" s="113"/>
      <c r="P6" s="104"/>
      <c r="Q6" s="139"/>
    </row>
    <row r="7" spans="1:17" ht="30" customHeight="1" thickBot="1">
      <c r="A7" s="17">
        <v>1</v>
      </c>
      <c r="B7" s="1" t="str">
        <f>LEFT(TEXT(DATE($A$2,$A$3,A7),"ddd"))</f>
        <v>W</v>
      </c>
      <c r="C7" s="61" t="str">
        <f>+VLOOKUP(DATE($A$2,$A$3,$A7),Sheet1!$H$1:$I$16,2,0)</f>
        <v/>
      </c>
      <c r="D7" s="18">
        <v>0.375</v>
      </c>
      <c r="E7" s="19">
        <v>0.79166666666666663</v>
      </c>
      <c r="F7" s="19">
        <f t="shared" ref="F7:F22" si="0">IF(D7="","",E7-D7)</f>
        <v>0.41666666666666663</v>
      </c>
      <c r="G7" s="67" t="s">
        <v>92</v>
      </c>
      <c r="H7" s="72"/>
      <c r="I7" s="20"/>
      <c r="J7" s="17">
        <v>17</v>
      </c>
      <c r="K7" s="4" t="str">
        <f>LEFT(TEXT(DATE($A$2,$A$3,J7),"ddd"))</f>
        <v>F</v>
      </c>
      <c r="L7" s="64" t="str">
        <f>+VLOOKUP(DATE($A$2,$A$3,$J7),Sheet1!$J$1:$K$16,2,0)</f>
        <v/>
      </c>
      <c r="M7" s="21"/>
      <c r="N7" s="22"/>
      <c r="O7" s="22" t="str">
        <f>IF(M7="","",N7-M7)</f>
        <v/>
      </c>
      <c r="P7" s="67"/>
      <c r="Q7" s="72" t="s">
        <v>98</v>
      </c>
    </row>
    <row r="8" spans="1:17" ht="30" customHeight="1" thickBot="1">
      <c r="A8" s="23">
        <v>2</v>
      </c>
      <c r="B8" s="2" t="str">
        <f t="shared" ref="B8:B22" si="1">LEFT(TEXT(DATE($A$2,$A$3,A8),"ddd"))</f>
        <v>T</v>
      </c>
      <c r="C8" s="61" t="str">
        <f>+VLOOKUP(DATE($A$2,$A$3,$A8),Sheet1!H2:I17,2,0)</f>
        <v/>
      </c>
      <c r="D8" s="18">
        <v>0.35416666666666669</v>
      </c>
      <c r="E8" s="19">
        <v>0.79166666666666663</v>
      </c>
      <c r="F8" s="19">
        <f t="shared" si="0"/>
        <v>0.43749999999999994</v>
      </c>
      <c r="G8" s="70"/>
      <c r="H8" s="75" t="s">
        <v>97</v>
      </c>
      <c r="I8" s="24"/>
      <c r="J8" s="23">
        <v>18</v>
      </c>
      <c r="K8" s="25" t="str">
        <f t="shared" ref="K8:K20" si="2">LEFT(TEXT(DATE($A$2,$A$3,J8),"ddd"))</f>
        <v>S</v>
      </c>
      <c r="L8" s="64" t="str">
        <f>+VLOOKUP(DATE($A$2,$A$3,$J8),Sheet1!$J$1:$K$16,2,0)</f>
        <v>休日</v>
      </c>
      <c r="M8" s="26"/>
      <c r="N8" s="27"/>
      <c r="O8" s="27" t="str">
        <f t="shared" ref="O8:O21" si="3">IF(M8="","",N8-M8)</f>
        <v/>
      </c>
      <c r="P8" s="69"/>
      <c r="Q8" s="73"/>
    </row>
    <row r="9" spans="1:17" ht="30" customHeight="1" thickBot="1">
      <c r="A9" s="23">
        <v>3</v>
      </c>
      <c r="B9" s="2" t="str">
        <f t="shared" si="1"/>
        <v>F</v>
      </c>
      <c r="C9" s="61" t="str">
        <f>+VLOOKUP(DATE($A$2,$A$3,$A9),Sheet1!H3:I18,2,0)</f>
        <v/>
      </c>
      <c r="D9" s="18">
        <v>0.41666666666666669</v>
      </c>
      <c r="E9" s="19">
        <v>0.75</v>
      </c>
      <c r="F9" s="19">
        <f t="shared" si="0"/>
        <v>0.33333333333333331</v>
      </c>
      <c r="G9" s="69"/>
      <c r="H9" s="73"/>
      <c r="I9" s="24"/>
      <c r="J9" s="23">
        <v>19</v>
      </c>
      <c r="K9" s="25" t="str">
        <f t="shared" si="2"/>
        <v>S</v>
      </c>
      <c r="L9" s="64" t="str">
        <f>+VLOOKUP(DATE($A$2,$A$3,$J9),Sheet1!$J$1:$K$16,2,0)</f>
        <v>休日</v>
      </c>
      <c r="M9" s="26"/>
      <c r="N9" s="27"/>
      <c r="O9" s="27" t="str">
        <f t="shared" si="3"/>
        <v/>
      </c>
      <c r="P9" s="69"/>
      <c r="Q9" s="73"/>
    </row>
    <row r="10" spans="1:17" ht="30" customHeight="1" thickBot="1">
      <c r="A10" s="23">
        <v>4</v>
      </c>
      <c r="B10" s="2" t="str">
        <f t="shared" si="1"/>
        <v>S</v>
      </c>
      <c r="C10" s="61" t="str">
        <f>+VLOOKUP(DATE($A$2,$A$3,$A10),Sheet1!H4:I19,2,0)</f>
        <v>休日</v>
      </c>
      <c r="D10" s="18"/>
      <c r="E10" s="19"/>
      <c r="F10" s="19"/>
      <c r="G10" s="70"/>
      <c r="H10" s="75"/>
      <c r="I10" s="12"/>
      <c r="J10" s="23">
        <v>20</v>
      </c>
      <c r="K10" s="25" t="str">
        <f t="shared" si="2"/>
        <v>M</v>
      </c>
      <c r="L10" s="64" t="str">
        <f>+VLOOKUP(DATE($A$2,$A$3,$J10),Sheet1!$J$1:$K$16,2,0)</f>
        <v/>
      </c>
      <c r="M10" s="18"/>
      <c r="N10" s="19"/>
      <c r="O10" s="27" t="str">
        <f t="shared" si="3"/>
        <v/>
      </c>
      <c r="P10" s="68"/>
      <c r="Q10" s="73" t="s">
        <v>98</v>
      </c>
    </row>
    <row r="11" spans="1:17" ht="30" customHeight="1" thickBot="1">
      <c r="A11" s="23">
        <v>5</v>
      </c>
      <c r="B11" s="2" t="str">
        <f t="shared" si="1"/>
        <v>S</v>
      </c>
      <c r="C11" s="61" t="str">
        <f>+VLOOKUP(DATE($A$2,$A$3,$A11),Sheet1!H5:I20,2,0)</f>
        <v>休日</v>
      </c>
      <c r="D11" s="18"/>
      <c r="E11" s="19"/>
      <c r="F11" s="19"/>
      <c r="G11" s="69"/>
      <c r="H11" s="73"/>
      <c r="I11" s="20"/>
      <c r="J11" s="23">
        <v>21</v>
      </c>
      <c r="K11" s="25" t="str">
        <f t="shared" si="2"/>
        <v>T</v>
      </c>
      <c r="L11" s="64" t="str">
        <f>+VLOOKUP(DATE($A$2,$A$3,$J11),Sheet1!$J$1:$K$16,2,0)</f>
        <v/>
      </c>
      <c r="M11" s="18"/>
      <c r="N11" s="19"/>
      <c r="O11" s="19" t="str">
        <f t="shared" si="3"/>
        <v/>
      </c>
      <c r="P11" s="70"/>
      <c r="Q11" s="73" t="s">
        <v>98</v>
      </c>
    </row>
    <row r="12" spans="1:17" ht="30" customHeight="1" thickBot="1">
      <c r="A12" s="23">
        <v>6</v>
      </c>
      <c r="B12" s="2" t="str">
        <f t="shared" si="1"/>
        <v>M</v>
      </c>
      <c r="C12" s="61" t="str">
        <f>+VLOOKUP(DATE($A$2,$A$3,$A12),Sheet1!H6:I21,2,0)</f>
        <v/>
      </c>
      <c r="D12" s="18">
        <v>0.45833333333333298</v>
      </c>
      <c r="E12" s="19">
        <v>0.625</v>
      </c>
      <c r="F12" s="19">
        <f t="shared" ref="F12:F13" si="4">IF(D12="","",E12-D12)</f>
        <v>0.16666666666666702</v>
      </c>
      <c r="G12" s="70" t="s">
        <v>83</v>
      </c>
      <c r="H12" s="75"/>
      <c r="I12" s="20"/>
      <c r="J12" s="23">
        <v>22</v>
      </c>
      <c r="K12" s="28" t="str">
        <f t="shared" si="2"/>
        <v>W</v>
      </c>
      <c r="L12" s="64" t="str">
        <f>+VLOOKUP(DATE($A$2,$A$3,$J12),Sheet1!$J$1:$K$16,2,0)</f>
        <v/>
      </c>
      <c r="M12" s="18">
        <v>0.35416666666666669</v>
      </c>
      <c r="N12" s="19">
        <v>0.70833333333333337</v>
      </c>
      <c r="O12" s="19">
        <f t="shared" si="3"/>
        <v>0.35416666666666669</v>
      </c>
      <c r="P12" s="70"/>
      <c r="Q12" s="75"/>
    </row>
    <row r="13" spans="1:17" ht="30" customHeight="1" thickBot="1">
      <c r="A13" s="23">
        <v>7</v>
      </c>
      <c r="B13" s="2" t="str">
        <f t="shared" si="1"/>
        <v>T</v>
      </c>
      <c r="C13" s="61" t="str">
        <f>+VLOOKUP(DATE($A$2,$A$3,$A13),Sheet1!H7:I22,2,0)</f>
        <v/>
      </c>
      <c r="D13" s="18">
        <v>0.35416666666666669</v>
      </c>
      <c r="E13" s="19">
        <v>0.91666666666666663</v>
      </c>
      <c r="F13" s="19">
        <f t="shared" si="4"/>
        <v>0.5625</v>
      </c>
      <c r="G13" s="69"/>
      <c r="H13" s="73"/>
      <c r="I13" s="20"/>
      <c r="J13" s="23">
        <v>23</v>
      </c>
      <c r="K13" s="25" t="str">
        <f t="shared" si="2"/>
        <v>T</v>
      </c>
      <c r="L13" s="64" t="str">
        <f>+VLOOKUP(DATE($A$2,$A$3,$J13),Sheet1!$J$1:$K$16,2,0)</f>
        <v/>
      </c>
      <c r="M13" s="18">
        <v>0.35416666666666669</v>
      </c>
      <c r="N13" s="19">
        <v>0.5</v>
      </c>
      <c r="O13" s="19">
        <f t="shared" si="3"/>
        <v>0.14583333333333331</v>
      </c>
      <c r="P13" s="69"/>
      <c r="Q13" s="73"/>
    </row>
    <row r="14" spans="1:17" ht="30" customHeight="1" thickBot="1">
      <c r="A14" s="23">
        <v>8</v>
      </c>
      <c r="B14" s="2" t="str">
        <f t="shared" si="1"/>
        <v>W</v>
      </c>
      <c r="C14" s="61" t="str">
        <f>+VLOOKUP(DATE($A$2,$A$3,$A14),Sheet1!H8:I23,2,0)</f>
        <v/>
      </c>
      <c r="D14" s="18">
        <v>0.41666666666666669</v>
      </c>
      <c r="E14" s="19">
        <v>0.70833333333333337</v>
      </c>
      <c r="F14" s="19">
        <f t="shared" si="0"/>
        <v>0.29166666666666669</v>
      </c>
      <c r="G14" s="70"/>
      <c r="H14" s="75"/>
      <c r="I14" s="6"/>
      <c r="J14" s="23">
        <v>24</v>
      </c>
      <c r="K14" s="25" t="str">
        <f t="shared" si="2"/>
        <v>F</v>
      </c>
      <c r="L14" s="64" t="str">
        <f>+VLOOKUP(DATE($A$2,$A$3,$J14),Sheet1!$J$1:$K$16,2,0)</f>
        <v/>
      </c>
      <c r="M14" s="18">
        <v>0.35416666666666669</v>
      </c>
      <c r="N14" s="19">
        <v>0.75</v>
      </c>
      <c r="O14" s="19">
        <f t="shared" si="3"/>
        <v>0.39583333333333331</v>
      </c>
      <c r="P14" s="69" t="s">
        <v>92</v>
      </c>
      <c r="Q14" s="73"/>
    </row>
    <row r="15" spans="1:17" ht="30" customHeight="1" thickBot="1">
      <c r="A15" s="23">
        <v>9</v>
      </c>
      <c r="B15" s="2" t="str">
        <f t="shared" si="1"/>
        <v>T</v>
      </c>
      <c r="C15" s="61" t="str">
        <f>+VLOOKUP(DATE($A$2,$A$3,$A15),Sheet1!H9:I24,2,0)</f>
        <v/>
      </c>
      <c r="D15" s="18">
        <v>0.41666666666666669</v>
      </c>
      <c r="E15" s="19">
        <v>0.70833333333333337</v>
      </c>
      <c r="F15" s="19">
        <f t="shared" si="0"/>
        <v>0.29166666666666669</v>
      </c>
      <c r="G15" s="69"/>
      <c r="H15" s="73"/>
      <c r="I15" s="24"/>
      <c r="J15" s="23">
        <v>25</v>
      </c>
      <c r="K15" s="25" t="str">
        <f t="shared" si="2"/>
        <v>S</v>
      </c>
      <c r="L15" s="64" t="str">
        <f>+VLOOKUP(DATE($A$2,$A$3,$J15),Sheet1!$J$1:$K$16,2,0)</f>
        <v>休日</v>
      </c>
      <c r="M15" s="18"/>
      <c r="N15" s="19"/>
      <c r="O15" s="19" t="str">
        <f t="shared" si="3"/>
        <v/>
      </c>
      <c r="P15" s="68"/>
      <c r="Q15" s="74"/>
    </row>
    <row r="16" spans="1:17" ht="30" customHeight="1" thickBot="1">
      <c r="A16" s="23">
        <v>10</v>
      </c>
      <c r="B16" s="2" t="str">
        <f t="shared" si="1"/>
        <v>F</v>
      </c>
      <c r="C16" s="61" t="str">
        <f>+VLOOKUP(DATE($A$2,$A$3,$A16),Sheet1!H10:I25,2,0)</f>
        <v/>
      </c>
      <c r="D16" s="18">
        <v>0.35416666666666669</v>
      </c>
      <c r="E16" s="19">
        <v>0.71875</v>
      </c>
      <c r="F16" s="19">
        <f t="shared" si="0"/>
        <v>0.36458333333333331</v>
      </c>
      <c r="G16" s="69" t="s">
        <v>119</v>
      </c>
      <c r="H16" s="73" t="s">
        <v>120</v>
      </c>
      <c r="I16" s="24"/>
      <c r="J16" s="23">
        <v>26</v>
      </c>
      <c r="K16" s="25" t="str">
        <f t="shared" si="2"/>
        <v>S</v>
      </c>
      <c r="L16" s="64" t="str">
        <f>+VLOOKUP(DATE($A$2,$A$3,$J16),Sheet1!$J$1:$K$16,2,0)</f>
        <v>休日</v>
      </c>
      <c r="M16" s="18"/>
      <c r="N16" s="19"/>
      <c r="O16" s="19" t="str">
        <f t="shared" si="3"/>
        <v/>
      </c>
      <c r="P16" s="70"/>
      <c r="Q16" s="75"/>
    </row>
    <row r="17" spans="1:18" ht="30" customHeight="1" thickBot="1">
      <c r="A17" s="23">
        <v>11</v>
      </c>
      <c r="B17" s="2" t="str">
        <f t="shared" si="1"/>
        <v>S</v>
      </c>
      <c r="C17" s="61" t="str">
        <f>+VLOOKUP(DATE($A$2,$A$3,$A17),Sheet1!H11:I26,2,0)</f>
        <v>休日</v>
      </c>
      <c r="D17" s="29">
        <v>0.41666666666666669</v>
      </c>
      <c r="E17" s="27">
        <v>0.75</v>
      </c>
      <c r="F17" s="19">
        <f t="shared" si="0"/>
        <v>0.33333333333333331</v>
      </c>
      <c r="G17" s="69" t="s">
        <v>119</v>
      </c>
      <c r="H17" s="73"/>
      <c r="I17" s="24"/>
      <c r="J17" s="23">
        <v>27</v>
      </c>
      <c r="K17" s="25" t="str">
        <f t="shared" si="2"/>
        <v>M</v>
      </c>
      <c r="L17" s="64" t="str">
        <f>+VLOOKUP(DATE($A$2,$A$3,$J17),Sheet1!$J$1:$K$16,2,0)</f>
        <v/>
      </c>
      <c r="M17" s="18">
        <v>0.35416666666666669</v>
      </c>
      <c r="N17" s="19">
        <v>0.70833333333333337</v>
      </c>
      <c r="O17" s="19">
        <f t="shared" si="3"/>
        <v>0.35416666666666669</v>
      </c>
      <c r="P17" s="70"/>
      <c r="Q17" s="75"/>
    </row>
    <row r="18" spans="1:18" ht="30" customHeight="1" thickBot="1">
      <c r="A18" s="23">
        <v>12</v>
      </c>
      <c r="B18" s="2" t="str">
        <f t="shared" si="1"/>
        <v>S</v>
      </c>
      <c r="C18" s="61" t="str">
        <f>+VLOOKUP(DATE($A$2,$A$3,$A18),Sheet1!H12:I27,2,0)</f>
        <v>休日</v>
      </c>
      <c r="D18" s="29"/>
      <c r="E18" s="27"/>
      <c r="F18" s="19" t="str">
        <f t="shared" si="0"/>
        <v/>
      </c>
      <c r="G18" s="69"/>
      <c r="H18" s="73"/>
      <c r="I18" s="24"/>
      <c r="J18" s="23">
        <v>28</v>
      </c>
      <c r="K18" s="25" t="str">
        <f t="shared" si="2"/>
        <v>T</v>
      </c>
      <c r="L18" s="64" t="str">
        <f>+VLOOKUP(DATE($A$2,$A$3,$J18),Sheet1!$J$1:$K$16,2,0)</f>
        <v/>
      </c>
      <c r="M18" s="18">
        <v>0.58333333333333337</v>
      </c>
      <c r="N18" s="19">
        <v>0.79166666666666663</v>
      </c>
      <c r="O18" s="19">
        <f t="shared" si="3"/>
        <v>0.20833333333333326</v>
      </c>
      <c r="P18" s="70"/>
      <c r="Q18" s="75"/>
    </row>
    <row r="19" spans="1:18" ht="30" customHeight="1" thickBot="1">
      <c r="A19" s="23">
        <v>13</v>
      </c>
      <c r="B19" s="2" t="str">
        <f t="shared" si="1"/>
        <v>M</v>
      </c>
      <c r="C19" s="61" t="str">
        <f>+VLOOKUP(DATE($A$2,$A$3,$A19),Sheet1!H13:I28,2,0)</f>
        <v/>
      </c>
      <c r="D19" s="29"/>
      <c r="E19" s="27"/>
      <c r="F19" s="19" t="str">
        <f t="shared" si="0"/>
        <v/>
      </c>
      <c r="G19" s="70"/>
      <c r="H19" s="74" t="s">
        <v>118</v>
      </c>
      <c r="I19" s="24"/>
      <c r="J19" s="23">
        <v>29</v>
      </c>
      <c r="K19" s="25" t="str">
        <f t="shared" si="2"/>
        <v>W</v>
      </c>
      <c r="L19" s="64" t="str">
        <f>+VLOOKUP(DATE($A$2,$A$3,$J19),Sheet1!$J$1:$K$16,2,0)</f>
        <v>休日</v>
      </c>
      <c r="M19" s="18"/>
      <c r="N19" s="19"/>
      <c r="O19" s="19" t="str">
        <f t="shared" si="3"/>
        <v/>
      </c>
      <c r="P19" s="69"/>
      <c r="Q19" s="73"/>
    </row>
    <row r="20" spans="1:18" ht="30" customHeight="1" thickBot="1">
      <c r="A20" s="23">
        <v>14</v>
      </c>
      <c r="B20" s="2" t="str">
        <f t="shared" si="1"/>
        <v>T</v>
      </c>
      <c r="C20" s="61" t="str">
        <f>+VLOOKUP(DATE($A$2,$A$3,$A20),Sheet1!H14:I29,2,0)</f>
        <v/>
      </c>
      <c r="D20" s="29">
        <v>0.35416666666666669</v>
      </c>
      <c r="E20" s="27">
        <v>0.66666666666666663</v>
      </c>
      <c r="F20" s="27">
        <f t="shared" ref="F20:F21" si="5">IF(D20="","",E20-D20)</f>
        <v>0.31249999999999994</v>
      </c>
      <c r="G20" s="70"/>
      <c r="H20" s="75"/>
      <c r="I20" s="12"/>
      <c r="J20" s="23">
        <v>30</v>
      </c>
      <c r="K20" s="25" t="str">
        <f t="shared" si="2"/>
        <v>T</v>
      </c>
      <c r="L20" s="64" t="str">
        <f>+VLOOKUP(DATE($A$2,$A$3,$J20),Sheet1!$J$1:$K$16,2,0)</f>
        <v/>
      </c>
      <c r="M20" s="18">
        <v>0.35416666666666669</v>
      </c>
      <c r="N20" s="19">
        <v>0.75</v>
      </c>
      <c r="O20" s="19">
        <f t="shared" si="3"/>
        <v>0.39583333333333331</v>
      </c>
      <c r="P20" s="68"/>
      <c r="Q20" s="74"/>
    </row>
    <row r="21" spans="1:18" ht="30" customHeight="1" thickBot="1">
      <c r="A21" s="23">
        <v>15</v>
      </c>
      <c r="B21" s="2" t="str">
        <f t="shared" si="1"/>
        <v>W</v>
      </c>
      <c r="C21" s="61" t="str">
        <f>+VLOOKUP(DATE($A$2,$A$3,$A21),Sheet1!H15:I30,2,0)</f>
        <v/>
      </c>
      <c r="D21" s="29">
        <v>0.41666666666666669</v>
      </c>
      <c r="E21" s="27">
        <v>0.75</v>
      </c>
      <c r="F21" s="27">
        <f t="shared" si="5"/>
        <v>0.33333333333333331</v>
      </c>
      <c r="G21" s="70"/>
      <c r="H21" s="74"/>
      <c r="I21" s="12"/>
      <c r="J21" s="30"/>
      <c r="K21" s="13"/>
      <c r="L21" s="64" t="e">
        <f>+VLOOKUP(DATE($A$2,$A$3,$J21),Sheet1!$J$1:$K$16,2,0)</f>
        <v>#N/A</v>
      </c>
      <c r="M21" s="31"/>
      <c r="N21" s="32"/>
      <c r="O21" s="32" t="str">
        <f t="shared" si="3"/>
        <v/>
      </c>
      <c r="P21" s="71"/>
      <c r="Q21" s="76"/>
    </row>
    <row r="22" spans="1:18" ht="30" customHeight="1" thickBot="1">
      <c r="A22" s="30">
        <v>16</v>
      </c>
      <c r="B22" s="3" t="str">
        <f t="shared" si="1"/>
        <v>T</v>
      </c>
      <c r="C22" s="61" t="str">
        <f>+VLOOKUP(DATE($A$2,$A$3,$A22),Sheet1!H16:I31,2,0)</f>
        <v/>
      </c>
      <c r="D22" s="33">
        <v>0.35416666666666669</v>
      </c>
      <c r="E22" s="32">
        <v>0.66666666666666663</v>
      </c>
      <c r="F22" s="32">
        <f t="shared" si="0"/>
        <v>0.31249999999999994</v>
      </c>
      <c r="G22" s="71"/>
      <c r="H22" s="76"/>
      <c r="I22" s="24"/>
      <c r="J22" s="127" t="s">
        <v>88</v>
      </c>
      <c r="K22" s="125"/>
      <c r="L22" s="125"/>
      <c r="M22" s="125"/>
      <c r="N22" s="125"/>
      <c r="O22" s="34">
        <f>SUM(F7:F22,O7:O21)</f>
        <v>6.0104166666666661</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24.75" customHeight="1" thickBot="1">
      <c r="A25" s="37"/>
      <c r="E25" s="37"/>
      <c r="F25" s="37"/>
      <c r="G25" s="38"/>
      <c r="H25" s="39"/>
      <c r="I25" s="39"/>
      <c r="J25" s="127" t="s">
        <v>122</v>
      </c>
      <c r="K25" s="133"/>
      <c r="L25" s="133"/>
      <c r="M25" s="133"/>
      <c r="N25" s="133"/>
      <c r="O25" s="134"/>
      <c r="P25" s="127" t="str">
        <f>IF(O22&gt;Sheet1!A2*Sheet1!C2+Sheet1!A5,"Required","Not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29.2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41.25"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7.7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B34:Q34"/>
    <mergeCell ref="A3:B3"/>
    <mergeCell ref="J3:K3"/>
    <mergeCell ref="O3:Q3"/>
    <mergeCell ref="A1:Q1"/>
    <mergeCell ref="A2:B2"/>
    <mergeCell ref="E2:H2"/>
    <mergeCell ref="J2:K2"/>
    <mergeCell ref="M2:Q2"/>
    <mergeCell ref="A5:B6"/>
    <mergeCell ref="D5:E5"/>
    <mergeCell ref="F5:F6"/>
    <mergeCell ref="J5:K6"/>
    <mergeCell ref="G5:G6"/>
    <mergeCell ref="H5:H6"/>
    <mergeCell ref="O5:O6"/>
    <mergeCell ref="M5:N5"/>
    <mergeCell ref="P5:P6"/>
    <mergeCell ref="Q5:Q6"/>
    <mergeCell ref="J24:N24"/>
    <mergeCell ref="J22:N22"/>
    <mergeCell ref="J23:K23"/>
    <mergeCell ref="B30:Q30"/>
    <mergeCell ref="B31:Q31"/>
    <mergeCell ref="B33:Q33"/>
    <mergeCell ref="J25:O25"/>
    <mergeCell ref="P25:Q25"/>
    <mergeCell ref="B27:Q27"/>
    <mergeCell ref="B28:Q28"/>
    <mergeCell ref="B29:Q29"/>
    <mergeCell ref="B32:Q32"/>
  </mergeCells>
  <phoneticPr fontId="2"/>
  <conditionalFormatting sqref="A7:H22">
    <cfRule type="expression" dxfId="53" priority="2">
      <formula>$C7="休日"</formula>
    </cfRule>
  </conditionalFormatting>
  <conditionalFormatting sqref="J7:Q21">
    <cfRule type="expression" dxfId="52" priority="1">
      <formula>$L7="休日"</formula>
    </cfRule>
  </conditionalFormatting>
  <conditionalFormatting sqref="J22:Q22">
    <cfRule type="expression" dxfId="51" priority="7">
      <formula>$K22="日"</formula>
    </cfRule>
    <cfRule type="expression" dxfId="50" priority="8">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E12C22-6694-4505-865B-19BA1C561F4B}">
          <x14:formula1>
            <xm:f>Sheet1!$B$16:$B$27</xm:f>
          </x14:formula1>
          <xm:sqref>P7:P21 G7:G22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tabSelected="1" view="pageBreakPreview" zoomScaleNormal="100" zoomScaleSheetLayoutView="100" workbookViewId="0">
      <selection activeCell="M7" sqref="M7:N7"/>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4</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c r="T5" s="150"/>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W</v>
      </c>
      <c r="C7" s="61" t="str">
        <f>+VLOOKUP(DATE($A$2,$A$3,$A7),Sheet1!$H$1:$I$16,2,0)</f>
        <v/>
      </c>
      <c r="D7" s="18">
        <f>+$S$7</f>
        <v>0.35416666666666669</v>
      </c>
      <c r="E7" s="19">
        <f>+$T$7</f>
        <v>0.75</v>
      </c>
      <c r="F7" s="19">
        <f t="shared" ref="F7:F22" si="0">IF(D7="","",E7-D7)</f>
        <v>0.39583333333333331</v>
      </c>
      <c r="G7" s="67"/>
      <c r="H7" s="72"/>
      <c r="I7" s="20"/>
      <c r="J7" s="17">
        <v>17</v>
      </c>
      <c r="K7" s="4" t="str">
        <f>LEFT(TEXT(DATE($A$2,$A$3,J7),"ddd"))</f>
        <v>F</v>
      </c>
      <c r="L7" s="64" t="str">
        <f>+VLOOKUP(DATE($A$2,$A$3,$J7),Sheet1!$J$1:$K$14,2,0)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T</v>
      </c>
      <c r="C8" s="61" t="str">
        <f>+VLOOKUP(DATE($A$2,$A$3,$A8),Sheet1!$H$1:$I$16,2,0)</f>
        <v/>
      </c>
      <c r="D8" s="18">
        <f>+$S$7</f>
        <v>0.35416666666666669</v>
      </c>
      <c r="E8" s="19">
        <f>+$T$7</f>
        <v>0.75</v>
      </c>
      <c r="F8" s="19">
        <f t="shared" si="0"/>
        <v>0.39583333333333331</v>
      </c>
      <c r="G8" s="70"/>
      <c r="H8" s="75"/>
      <c r="I8" s="24"/>
      <c r="J8" s="23">
        <v>18</v>
      </c>
      <c r="K8" s="25" t="str">
        <f t="shared" ref="K8:K20" si="2">LEFT(TEXT(DATE($A$2,$A$3,J8),"ddd"))</f>
        <v>S</v>
      </c>
      <c r="L8" s="64" t="str">
        <f>+VLOOKUP(DATE($A$2,$A$3,$J8),Sheet1!$J$1:$K$14,2,0)</f>
        <v>休日</v>
      </c>
      <c r="M8" s="26"/>
      <c r="N8" s="27"/>
      <c r="O8" s="27" t="str">
        <f t="shared" ref="O8:O21" si="3">IF(M8="","",N8-M8)</f>
        <v/>
      </c>
      <c r="P8" s="69"/>
      <c r="Q8" s="73"/>
      <c r="S8" s="150" t="s">
        <v>129</v>
      </c>
      <c r="T8" s="150"/>
    </row>
    <row r="9" spans="1:20" ht="30" customHeight="1" thickBot="1">
      <c r="A9" s="23">
        <v>3</v>
      </c>
      <c r="B9" s="2" t="str">
        <f t="shared" si="1"/>
        <v>F</v>
      </c>
      <c r="C9" s="61" t="str">
        <f>+VLOOKUP(DATE($A$2,$A$3,$A9),Sheet1!$H$1:$I$16,2,0)</f>
        <v/>
      </c>
      <c r="D9" s="18">
        <f>+$S$7</f>
        <v>0.35416666666666669</v>
      </c>
      <c r="E9" s="19">
        <f>+$T$7</f>
        <v>0.75</v>
      </c>
      <c r="F9" s="19">
        <f t="shared" si="0"/>
        <v>0.39583333333333331</v>
      </c>
      <c r="G9" s="69"/>
      <c r="H9" s="73"/>
      <c r="I9" s="24"/>
      <c r="J9" s="23">
        <v>19</v>
      </c>
      <c r="K9" s="25" t="str">
        <f t="shared" si="2"/>
        <v>S</v>
      </c>
      <c r="L9" s="64" t="str">
        <f>+VLOOKUP(DATE($A$2,$A$3,$J9),Sheet1!$J$1:$K$14,2,0)</f>
        <v>休日</v>
      </c>
      <c r="M9" s="26"/>
      <c r="N9" s="27"/>
      <c r="O9" s="27" t="str">
        <f t="shared" si="3"/>
        <v/>
      </c>
      <c r="P9" s="69"/>
      <c r="Q9" s="73"/>
    </row>
    <row r="10" spans="1:20" ht="30" customHeight="1" thickBot="1">
      <c r="A10" s="23">
        <v>4</v>
      </c>
      <c r="B10" s="2" t="str">
        <f t="shared" si="1"/>
        <v>S</v>
      </c>
      <c r="C10" s="61" t="str">
        <f>+VLOOKUP(DATE($A$2,$A$3,$A10),Sheet1!$H$1:$I$16,2,0)</f>
        <v>休日</v>
      </c>
      <c r="D10" s="18"/>
      <c r="E10" s="19"/>
      <c r="F10" s="19" t="str">
        <f t="shared" si="0"/>
        <v/>
      </c>
      <c r="G10" s="70"/>
      <c r="H10" s="75"/>
      <c r="I10" s="12"/>
      <c r="J10" s="23">
        <v>20</v>
      </c>
      <c r="K10" s="25" t="str">
        <f t="shared" si="2"/>
        <v>M</v>
      </c>
      <c r="L10" s="64" t="str">
        <f>+VLOOKUP(DATE($A$2,$A$3,$J10),Sheet1!$J$1:$K$14,2,0)</f>
        <v/>
      </c>
      <c r="M10" s="18">
        <f>+$S$7</f>
        <v>0.35416666666666669</v>
      </c>
      <c r="N10" s="19">
        <f>+$T$7</f>
        <v>0.75</v>
      </c>
      <c r="O10" s="27">
        <f t="shared" si="3"/>
        <v>0.39583333333333331</v>
      </c>
      <c r="P10" s="68"/>
      <c r="Q10" s="74"/>
    </row>
    <row r="11" spans="1:20" ht="30" customHeight="1" thickBot="1">
      <c r="A11" s="23">
        <v>5</v>
      </c>
      <c r="B11" s="2" t="str">
        <f t="shared" si="1"/>
        <v>S</v>
      </c>
      <c r="C11" s="61" t="str">
        <f>+VLOOKUP(DATE($A$2,$A$3,$A11),Sheet1!$H$1:$I$16,2,0)</f>
        <v>休日</v>
      </c>
      <c r="D11" s="18"/>
      <c r="E11" s="19"/>
      <c r="F11" s="19" t="str">
        <f t="shared" si="0"/>
        <v/>
      </c>
      <c r="G11" s="69"/>
      <c r="H11" s="73"/>
      <c r="I11" s="20"/>
      <c r="J11" s="23">
        <v>21</v>
      </c>
      <c r="K11" s="25" t="str">
        <f t="shared" si="2"/>
        <v>T</v>
      </c>
      <c r="L11" s="64" t="str">
        <f>+VLOOKUP(DATE($A$2,$A$3,$J11),Sheet1!$J$1:$K$14,2,0)</f>
        <v/>
      </c>
      <c r="M11" s="18">
        <f>+$S$7</f>
        <v>0.35416666666666669</v>
      </c>
      <c r="N11" s="19">
        <f>+$T$7</f>
        <v>0.75</v>
      </c>
      <c r="O11" s="19">
        <f t="shared" si="3"/>
        <v>0.39583333333333331</v>
      </c>
      <c r="P11" s="70"/>
      <c r="Q11" s="75"/>
    </row>
    <row r="12" spans="1:20" ht="30" customHeight="1" thickBot="1">
      <c r="A12" s="23">
        <v>6</v>
      </c>
      <c r="B12" s="2" t="str">
        <f t="shared" si="1"/>
        <v>M</v>
      </c>
      <c r="C12" s="61" t="str">
        <f>+VLOOKUP(DATE($A$2,$A$3,$A12),Sheet1!$H$1:$I$16,2,0)</f>
        <v/>
      </c>
      <c r="D12" s="18">
        <f>+$S$7</f>
        <v>0.35416666666666669</v>
      </c>
      <c r="E12" s="19">
        <f>+$T$7</f>
        <v>0.75</v>
      </c>
      <c r="F12" s="19">
        <f t="shared" si="0"/>
        <v>0.39583333333333331</v>
      </c>
      <c r="G12" s="70"/>
      <c r="H12" s="75"/>
      <c r="I12" s="20"/>
      <c r="J12" s="23">
        <v>22</v>
      </c>
      <c r="K12" s="28" t="str">
        <f t="shared" si="2"/>
        <v>W</v>
      </c>
      <c r="L12" s="64" t="str">
        <f>+VLOOKUP(DATE($A$2,$A$3,$J12),Sheet1!$J$1:$K$14,2,0)</f>
        <v/>
      </c>
      <c r="M12" s="18">
        <f>+$S$7</f>
        <v>0.35416666666666669</v>
      </c>
      <c r="N12" s="19">
        <f>+$T$7</f>
        <v>0.75</v>
      </c>
      <c r="O12" s="19">
        <f t="shared" si="3"/>
        <v>0.39583333333333331</v>
      </c>
      <c r="P12" s="70"/>
      <c r="Q12" s="75"/>
    </row>
    <row r="13" spans="1:20" ht="30" customHeight="1" thickBot="1">
      <c r="A13" s="23">
        <v>7</v>
      </c>
      <c r="B13" s="2" t="str">
        <f t="shared" si="1"/>
        <v>T</v>
      </c>
      <c r="C13" s="61" t="str">
        <f>+VLOOKUP(DATE($A$2,$A$3,$A13),Sheet1!$H$1:$I$16,2,0)</f>
        <v/>
      </c>
      <c r="D13" s="18">
        <f>+$S$7</f>
        <v>0.35416666666666669</v>
      </c>
      <c r="E13" s="19">
        <f>+$T$7</f>
        <v>0.75</v>
      </c>
      <c r="F13" s="19">
        <f t="shared" si="0"/>
        <v>0.39583333333333331</v>
      </c>
      <c r="G13" s="69"/>
      <c r="H13" s="73"/>
      <c r="I13" s="20"/>
      <c r="J13" s="23">
        <v>23</v>
      </c>
      <c r="K13" s="25" t="str">
        <f t="shared" si="2"/>
        <v>T</v>
      </c>
      <c r="L13" s="64" t="str">
        <f>+VLOOKUP(DATE($A$2,$A$3,$J13),Sheet1!$J$1:$K$14,2,0)</f>
        <v/>
      </c>
      <c r="M13" s="18">
        <f>+$S$7</f>
        <v>0.35416666666666669</v>
      </c>
      <c r="N13" s="19">
        <f>+$T$7</f>
        <v>0.75</v>
      </c>
      <c r="O13" s="19">
        <f t="shared" si="3"/>
        <v>0.39583333333333331</v>
      </c>
      <c r="P13" s="69"/>
      <c r="Q13" s="73"/>
    </row>
    <row r="14" spans="1:20" ht="30" customHeight="1" thickBot="1">
      <c r="A14" s="23">
        <v>8</v>
      </c>
      <c r="B14" s="2" t="str">
        <f t="shared" si="1"/>
        <v>W</v>
      </c>
      <c r="C14" s="61" t="str">
        <f>+VLOOKUP(DATE($A$2,$A$3,$A14),Sheet1!$H$1:$I$16,2,0)</f>
        <v/>
      </c>
      <c r="D14" s="18">
        <f>+$S$7</f>
        <v>0.35416666666666669</v>
      </c>
      <c r="E14" s="19">
        <f>+$T$7</f>
        <v>0.75</v>
      </c>
      <c r="F14" s="19">
        <f t="shared" si="0"/>
        <v>0.39583333333333331</v>
      </c>
      <c r="G14" s="70"/>
      <c r="H14" s="75"/>
      <c r="I14" s="6"/>
      <c r="J14" s="23">
        <v>24</v>
      </c>
      <c r="K14" s="25" t="str">
        <f t="shared" si="2"/>
        <v>F</v>
      </c>
      <c r="L14" s="64" t="str">
        <f>+VLOOKUP(DATE($A$2,$A$3,$J14),Sheet1!$J$1:$K$14,2,0)</f>
        <v/>
      </c>
      <c r="M14" s="18">
        <f>+$S$7</f>
        <v>0.35416666666666669</v>
      </c>
      <c r="N14" s="19">
        <f>+$T$7</f>
        <v>0.75</v>
      </c>
      <c r="O14" s="19">
        <f t="shared" si="3"/>
        <v>0.39583333333333331</v>
      </c>
      <c r="P14" s="69"/>
      <c r="Q14" s="73"/>
    </row>
    <row r="15" spans="1:20" ht="30" customHeight="1" thickBot="1">
      <c r="A15" s="23">
        <v>9</v>
      </c>
      <c r="B15" s="2" t="str">
        <f t="shared" si="1"/>
        <v>T</v>
      </c>
      <c r="C15" s="61" t="str">
        <f>+VLOOKUP(DATE($A$2,$A$3,$A15),Sheet1!$H$1:$I$16,2,0)</f>
        <v/>
      </c>
      <c r="D15" s="18">
        <f>+$S$7</f>
        <v>0.35416666666666669</v>
      </c>
      <c r="E15" s="19">
        <f>+$T$7</f>
        <v>0.75</v>
      </c>
      <c r="F15" s="19">
        <f t="shared" si="0"/>
        <v>0.39583333333333331</v>
      </c>
      <c r="G15" s="69"/>
      <c r="H15" s="73"/>
      <c r="I15" s="24"/>
      <c r="J15" s="23">
        <v>25</v>
      </c>
      <c r="K15" s="25" t="str">
        <f t="shared" si="2"/>
        <v>S</v>
      </c>
      <c r="L15" s="64" t="str">
        <f>+VLOOKUP(DATE($A$2,$A$3,$J15),Sheet1!$J$1:$K$14,2,0)</f>
        <v>休日</v>
      </c>
      <c r="M15" s="18"/>
      <c r="N15" s="19"/>
      <c r="O15" s="19" t="str">
        <f t="shared" si="3"/>
        <v/>
      </c>
      <c r="P15" s="68"/>
      <c r="Q15" s="74"/>
    </row>
    <row r="16" spans="1:20" ht="30" customHeight="1" thickBot="1">
      <c r="A16" s="23">
        <v>10</v>
      </c>
      <c r="B16" s="2" t="str">
        <f t="shared" si="1"/>
        <v>F</v>
      </c>
      <c r="C16" s="61" t="str">
        <f>+VLOOKUP(DATE($A$2,$A$3,$A16),Sheet1!$H$1:$I$16,2,0)</f>
        <v/>
      </c>
      <c r="D16" s="18">
        <f>+$S$7</f>
        <v>0.35416666666666669</v>
      </c>
      <c r="E16" s="19">
        <f>+$T$7</f>
        <v>0.75</v>
      </c>
      <c r="F16" s="19">
        <f t="shared" si="0"/>
        <v>0.39583333333333331</v>
      </c>
      <c r="G16" s="69"/>
      <c r="H16" s="73"/>
      <c r="I16" s="24"/>
      <c r="J16" s="23">
        <v>26</v>
      </c>
      <c r="K16" s="25" t="str">
        <f t="shared" si="2"/>
        <v>S</v>
      </c>
      <c r="L16" s="64" t="str">
        <f>+VLOOKUP(DATE($A$2,$A$3,$J16),Sheet1!$J$1:$K$14,2,0)</f>
        <v>休日</v>
      </c>
      <c r="M16" s="18"/>
      <c r="N16" s="19"/>
      <c r="O16" s="19" t="str">
        <f t="shared" si="3"/>
        <v/>
      </c>
      <c r="P16" s="70"/>
      <c r="Q16" s="75"/>
    </row>
    <row r="17" spans="1:18" ht="30" customHeight="1" thickBot="1">
      <c r="A17" s="23">
        <v>11</v>
      </c>
      <c r="B17" s="2" t="str">
        <f t="shared" si="1"/>
        <v>S</v>
      </c>
      <c r="C17" s="61" t="str">
        <f>+VLOOKUP(DATE($A$2,$A$3,$A17),Sheet1!$H$1:$I$16,2,0)</f>
        <v>休日</v>
      </c>
      <c r="D17" s="29"/>
      <c r="E17" s="27"/>
      <c r="F17" s="19" t="str">
        <f t="shared" si="0"/>
        <v/>
      </c>
      <c r="G17" s="69"/>
      <c r="H17" s="73"/>
      <c r="I17" s="24"/>
      <c r="J17" s="23">
        <v>27</v>
      </c>
      <c r="K17" s="25" t="str">
        <f t="shared" si="2"/>
        <v>M</v>
      </c>
      <c r="L17" s="64" t="str">
        <f>+VLOOKUP(DATE($A$2,$A$3,$J17),Sheet1!$J$1:$K$14,2,0)</f>
        <v/>
      </c>
      <c r="M17" s="29">
        <f>+$S$7</f>
        <v>0.35416666666666669</v>
      </c>
      <c r="N17" s="27">
        <f>+$T$7</f>
        <v>0.75</v>
      </c>
      <c r="O17" s="19">
        <f t="shared" si="3"/>
        <v>0.39583333333333331</v>
      </c>
      <c r="P17" s="70"/>
      <c r="Q17" s="75"/>
    </row>
    <row r="18" spans="1:18" ht="30" customHeight="1" thickBot="1">
      <c r="A18" s="23">
        <v>12</v>
      </c>
      <c r="B18" s="2" t="str">
        <f t="shared" si="1"/>
        <v>S</v>
      </c>
      <c r="C18" s="61" t="str">
        <f>+VLOOKUP(DATE($A$2,$A$3,$A18),Sheet1!$H$1:$I$16,2,0)</f>
        <v>休日</v>
      </c>
      <c r="D18" s="29"/>
      <c r="E18" s="27"/>
      <c r="F18" s="19" t="str">
        <f t="shared" si="0"/>
        <v/>
      </c>
      <c r="G18" s="69"/>
      <c r="H18" s="73"/>
      <c r="I18" s="24"/>
      <c r="J18" s="23">
        <v>28</v>
      </c>
      <c r="K18" s="25" t="str">
        <f t="shared" si="2"/>
        <v>T</v>
      </c>
      <c r="L18" s="64" t="str">
        <f>+VLOOKUP(DATE($A$2,$A$3,$J18),Sheet1!$J$1:$K$14,2,0)</f>
        <v/>
      </c>
      <c r="M18" s="29">
        <f>+$S$7</f>
        <v>0.35416666666666669</v>
      </c>
      <c r="N18" s="27">
        <f>+$T$7</f>
        <v>0.75</v>
      </c>
      <c r="O18" s="19">
        <f t="shared" si="3"/>
        <v>0.39583333333333331</v>
      </c>
      <c r="P18" s="70"/>
      <c r="Q18" s="75"/>
    </row>
    <row r="19" spans="1:18" ht="30" customHeight="1" thickBot="1">
      <c r="A19" s="23">
        <v>13</v>
      </c>
      <c r="B19" s="2" t="str">
        <f t="shared" si="1"/>
        <v>M</v>
      </c>
      <c r="C19" s="61" t="str">
        <f>+VLOOKUP(DATE($A$2,$A$3,$A19),Sheet1!$H$1:$I$16,2,0)</f>
        <v/>
      </c>
      <c r="D19" s="29">
        <f>+$S$7</f>
        <v>0.35416666666666669</v>
      </c>
      <c r="E19" s="27">
        <f>+$T$7</f>
        <v>0.75</v>
      </c>
      <c r="F19" s="19">
        <f t="shared" si="0"/>
        <v>0.39583333333333331</v>
      </c>
      <c r="G19" s="70"/>
      <c r="H19" s="75"/>
      <c r="I19" s="24"/>
      <c r="J19" s="23">
        <v>29</v>
      </c>
      <c r="K19" s="25" t="str">
        <f t="shared" si="2"/>
        <v>W</v>
      </c>
      <c r="L19" s="64" t="str">
        <f>+VLOOKUP(DATE($A$2,$A$3,$J19),Sheet1!$J$1:$K$14,2,0)</f>
        <v>休日</v>
      </c>
      <c r="M19" s="18"/>
      <c r="N19" s="19"/>
      <c r="O19" s="19" t="str">
        <f t="shared" si="3"/>
        <v/>
      </c>
      <c r="P19" s="69"/>
      <c r="Q19" s="73"/>
    </row>
    <row r="20" spans="1:18" ht="30" customHeight="1" thickBot="1">
      <c r="A20" s="23">
        <v>14</v>
      </c>
      <c r="B20" s="2" t="str">
        <f t="shared" si="1"/>
        <v>T</v>
      </c>
      <c r="C20" s="61" t="str">
        <f>+VLOOKUP(DATE($A$2,$A$3,$A20),Sheet1!$H$1:$I$16,2,0)</f>
        <v/>
      </c>
      <c r="D20" s="29">
        <f>+$S$7</f>
        <v>0.35416666666666669</v>
      </c>
      <c r="E20" s="27">
        <f>+$T$7</f>
        <v>0.75</v>
      </c>
      <c r="F20" s="27">
        <f t="shared" si="0"/>
        <v>0.39583333333333331</v>
      </c>
      <c r="G20" s="70"/>
      <c r="H20" s="75"/>
      <c r="I20" s="12"/>
      <c r="J20" s="23">
        <v>30</v>
      </c>
      <c r="K20" s="25" t="str">
        <f t="shared" si="2"/>
        <v>T</v>
      </c>
      <c r="L20" s="64" t="str">
        <f>+VLOOKUP(DATE($A$2,$A$3,$J20),Sheet1!$J$1:$K$14,2,0)</f>
        <v/>
      </c>
      <c r="M20" s="18">
        <f>+$S$7</f>
        <v>0.35416666666666669</v>
      </c>
      <c r="N20" s="19">
        <f>+$T$7</f>
        <v>0.75</v>
      </c>
      <c r="O20" s="19">
        <f t="shared" si="3"/>
        <v>0.39583333333333331</v>
      </c>
      <c r="P20" s="68"/>
      <c r="Q20" s="74"/>
    </row>
    <row r="21" spans="1:18" ht="30" customHeight="1" thickBot="1">
      <c r="A21" s="23">
        <v>15</v>
      </c>
      <c r="B21" s="2" t="str">
        <f t="shared" si="1"/>
        <v>W</v>
      </c>
      <c r="C21" s="61" t="str">
        <f>+VLOOKUP(DATE($A$2,$A$3,$A21),Sheet1!$H$1:$I$16,2,0)</f>
        <v/>
      </c>
      <c r="D21" s="29">
        <f>+$S$7</f>
        <v>0.35416666666666669</v>
      </c>
      <c r="E21" s="27">
        <f>+$T$7</f>
        <v>0.75</v>
      </c>
      <c r="F21" s="27">
        <f t="shared" si="0"/>
        <v>0.39583333333333331</v>
      </c>
      <c r="G21" s="68"/>
      <c r="H21" s="74"/>
      <c r="I21" s="12"/>
      <c r="J21" s="30"/>
      <c r="K21" s="13"/>
      <c r="L21" s="64" t="e">
        <f>+VLOOKUP(DATE($A$2,$A$3,$J21),Sheet1!$J$1:$K$14,2,0)</f>
        <v>#N/A</v>
      </c>
      <c r="M21" s="31"/>
      <c r="N21" s="32"/>
      <c r="O21" s="32" t="str">
        <f t="shared" si="3"/>
        <v/>
      </c>
      <c r="P21" s="71"/>
      <c r="Q21" s="76"/>
    </row>
    <row r="22" spans="1:18" ht="30" customHeight="1" thickBot="1">
      <c r="A22" s="30">
        <v>16</v>
      </c>
      <c r="B22" s="3" t="str">
        <f t="shared" si="1"/>
        <v>T</v>
      </c>
      <c r="C22" s="61" t="str">
        <f>+VLOOKUP(DATE($A$2,$A$3,$A22),Sheet1!$H$1:$I$16,2,0)</f>
        <v/>
      </c>
      <c r="D22" s="33">
        <f>+$S$7</f>
        <v>0.35416666666666669</v>
      </c>
      <c r="E22" s="32">
        <f>+$T$7</f>
        <v>0.75</v>
      </c>
      <c r="F22" s="32">
        <f t="shared" si="0"/>
        <v>0.39583333333333331</v>
      </c>
      <c r="G22" s="71"/>
      <c r="H22" s="76"/>
      <c r="I22" s="24"/>
      <c r="J22" s="127" t="s">
        <v>87</v>
      </c>
      <c r="K22" s="125"/>
      <c r="L22" s="125"/>
      <c r="M22" s="125"/>
      <c r="N22" s="125"/>
      <c r="O22" s="34">
        <f>SUM(F7:F22,O7:O21)</f>
        <v>8.3124999999999982</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IF(O22&gt;Sheet1!A2*Sheet1!C2+Sheet1!A5,"Required","Not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1:Q1"/>
    <mergeCell ref="A2:B2"/>
    <mergeCell ref="E2:H2"/>
    <mergeCell ref="M2:Q2"/>
    <mergeCell ref="A3:B3"/>
    <mergeCell ref="O3:Q3"/>
    <mergeCell ref="J2:K2"/>
    <mergeCell ref="J3:K3"/>
    <mergeCell ref="J22:N22"/>
    <mergeCell ref="J5:K6"/>
    <mergeCell ref="G5:G6"/>
    <mergeCell ref="H5:H6"/>
    <mergeCell ref="P5:P6"/>
    <mergeCell ref="Q5:Q6"/>
    <mergeCell ref="D5:E5"/>
    <mergeCell ref="F5:F6"/>
    <mergeCell ref="A5:B6"/>
    <mergeCell ref="M5:N5"/>
    <mergeCell ref="O5:O6"/>
    <mergeCell ref="J25:O25"/>
    <mergeCell ref="P25:Q25"/>
    <mergeCell ref="B27:Q27"/>
    <mergeCell ref="B28:Q28"/>
    <mergeCell ref="J23:K23"/>
    <mergeCell ref="J24:N24"/>
    <mergeCell ref="B34:Q34"/>
    <mergeCell ref="B29:Q29"/>
    <mergeCell ref="B30:Q30"/>
    <mergeCell ref="B31:Q31"/>
    <mergeCell ref="B32:Q32"/>
    <mergeCell ref="B33:Q33"/>
  </mergeCells>
  <phoneticPr fontId="2"/>
  <conditionalFormatting sqref="A7:H22">
    <cfRule type="expression" dxfId="49" priority="6">
      <formula>$C7="休日"</formula>
    </cfRule>
  </conditionalFormatting>
  <conditionalFormatting sqref="J7:Q21">
    <cfRule type="expression" dxfId="48" priority="1">
      <formula>$L7="休日"</formula>
    </cfRule>
  </conditionalFormatting>
  <conditionalFormatting sqref="J22:Q22">
    <cfRule type="expression" dxfId="47" priority="9">
      <formula>$K22="日"</formula>
    </cfRule>
    <cfRule type="expression" dxfId="46" priority="10">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797E5B-5C19-447C-8AE9-DE14BC3383F2}">
          <x14:formula1>
            <xm:f>Sheet1!$B$16:$B$27</xm:f>
          </x14:formula1>
          <xm:sqref>P7:P21 G7:G22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BD51-CFB3-4654-909D-DF36C894D374}">
  <dimension ref="A1:T34"/>
  <sheetViews>
    <sheetView view="pageBreakPreview" topLeftCell="A12" zoomScaleNormal="100" zoomScaleSheetLayoutView="100" workbookViewId="0">
      <selection activeCell="T6" sqref="T6:T7"/>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5</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48"/>
      <c r="O5" s="112" t="s">
        <v>51</v>
      </c>
      <c r="P5" s="112" t="s">
        <v>55</v>
      </c>
      <c r="Q5" s="138" t="s">
        <v>125</v>
      </c>
      <c r="S5" s="150" t="s">
        <v>126</v>
      </c>
      <c r="T5" s="150"/>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F</v>
      </c>
      <c r="C7" s="61" t="str">
        <f>+VLOOKUP(DATE($A$2,$A$3,$A7),Sheet1!$L$1:$M$16,2,0)</f>
        <v/>
      </c>
      <c r="D7" s="18">
        <f>+$S$7</f>
        <v>0.35416666666666669</v>
      </c>
      <c r="E7" s="19">
        <f>+$T$7</f>
        <v>0.75</v>
      </c>
      <c r="F7" s="19">
        <f t="shared" ref="F7:F22" si="0">IF(D7="","",E7-D7)</f>
        <v>0.39583333333333331</v>
      </c>
      <c r="G7" s="67"/>
      <c r="H7" s="72"/>
      <c r="I7" s="20"/>
      <c r="J7" s="17">
        <v>17</v>
      </c>
      <c r="K7" s="4" t="str">
        <f>LEFT(TEXT(DATE($A$2,$A$3,J7),"ddd"))</f>
        <v>S</v>
      </c>
      <c r="L7" s="64" t="str">
        <f>+VLOOKUP(DATE($A$2,$A$3,$J7),Sheet1!$N$1:$O$15,2,0)</f>
        <v>休日</v>
      </c>
      <c r="M7" s="21"/>
      <c r="N7" s="22"/>
      <c r="O7" s="22" t="str">
        <f>IF(M7="","",N7-M7)</f>
        <v/>
      </c>
      <c r="P7" s="67"/>
      <c r="Q7" s="72"/>
      <c r="S7" s="152">
        <v>0.35416666666666669</v>
      </c>
      <c r="T7" s="152">
        <v>0.75</v>
      </c>
    </row>
    <row r="8" spans="1:20" ht="30" customHeight="1" thickBot="1">
      <c r="A8" s="23">
        <v>2</v>
      </c>
      <c r="B8" s="2" t="str">
        <f t="shared" ref="B8:B22" si="1">LEFT(TEXT(DATE($A$2,$A$3,A8),"ddd"))</f>
        <v>S</v>
      </c>
      <c r="C8" s="61" t="str">
        <f>+VLOOKUP(DATE($A$2,$A$3,$A8),Sheet1!$L$1:$M$16,2,0)</f>
        <v>休日</v>
      </c>
      <c r="D8" s="18"/>
      <c r="E8" s="19"/>
      <c r="F8" s="19" t="str">
        <f t="shared" si="0"/>
        <v/>
      </c>
      <c r="G8" s="70"/>
      <c r="H8" s="75"/>
      <c r="I8" s="24"/>
      <c r="J8" s="23">
        <v>18</v>
      </c>
      <c r="K8" s="25" t="str">
        <f t="shared" ref="K8:K21" si="2">LEFT(TEXT(DATE($A$2,$A$3,J8),"ddd"))</f>
        <v>M</v>
      </c>
      <c r="L8" s="64" t="str">
        <f>+VLOOKUP(DATE($A$2,$A$3,$J8),Sheet1!$N$1:$O$15,2,0)</f>
        <v/>
      </c>
      <c r="M8" s="26">
        <f>+$S$7</f>
        <v>0.35416666666666669</v>
      </c>
      <c r="N8" s="27">
        <f>+$T$7</f>
        <v>0.75</v>
      </c>
      <c r="O8" s="27">
        <f t="shared" ref="O8:O21" si="3">IF(M8="","",N8-M8)</f>
        <v>0.39583333333333331</v>
      </c>
      <c r="P8" s="69"/>
      <c r="Q8" s="73"/>
      <c r="S8" s="150" t="s">
        <v>129</v>
      </c>
      <c r="T8" s="150"/>
    </row>
    <row r="9" spans="1:20" ht="30" customHeight="1" thickBot="1">
      <c r="A9" s="23">
        <v>3</v>
      </c>
      <c r="B9" s="2" t="str">
        <f t="shared" si="1"/>
        <v>S</v>
      </c>
      <c r="C9" s="61" t="str">
        <f>+VLOOKUP(DATE($A$2,$A$3,$A9),Sheet1!$L$1:$M$16,2,0)</f>
        <v>休日</v>
      </c>
      <c r="D9" s="18"/>
      <c r="E9" s="19"/>
      <c r="F9" s="19" t="str">
        <f t="shared" si="0"/>
        <v/>
      </c>
      <c r="G9" s="69"/>
      <c r="H9" s="73"/>
      <c r="I9" s="24"/>
      <c r="J9" s="23">
        <v>19</v>
      </c>
      <c r="K9" s="25" t="str">
        <f t="shared" si="2"/>
        <v>T</v>
      </c>
      <c r="L9" s="64" t="str">
        <f>+VLOOKUP(DATE($A$2,$A$3,$J9),Sheet1!$N$1:$O$15,2,0)</f>
        <v/>
      </c>
      <c r="M9" s="26">
        <f>+$S$7</f>
        <v>0.35416666666666669</v>
      </c>
      <c r="N9" s="27">
        <f>+$T$7</f>
        <v>0.75</v>
      </c>
      <c r="O9" s="27">
        <f t="shared" si="3"/>
        <v>0.39583333333333331</v>
      </c>
      <c r="P9" s="69"/>
      <c r="Q9" s="73"/>
    </row>
    <row r="10" spans="1:20" ht="30" customHeight="1" thickBot="1">
      <c r="A10" s="23">
        <v>4</v>
      </c>
      <c r="B10" s="2" t="str">
        <f t="shared" si="1"/>
        <v>M</v>
      </c>
      <c r="C10" s="61" t="str">
        <f>+VLOOKUP(DATE($A$2,$A$3,$A10),Sheet1!$L$1:$M$16,2,0)</f>
        <v>休日</v>
      </c>
      <c r="D10" s="18"/>
      <c r="E10" s="19"/>
      <c r="F10" s="19" t="str">
        <f t="shared" si="0"/>
        <v/>
      </c>
      <c r="G10" s="70"/>
      <c r="H10" s="75"/>
      <c r="I10" s="12"/>
      <c r="J10" s="23">
        <v>20</v>
      </c>
      <c r="K10" s="25" t="str">
        <f t="shared" si="2"/>
        <v>W</v>
      </c>
      <c r="L10" s="64" t="str">
        <f>+VLOOKUP(DATE($A$2,$A$3,$J10),Sheet1!$N$1:$O$15,2,0)</f>
        <v/>
      </c>
      <c r="M10" s="18">
        <f>+$S$7</f>
        <v>0.35416666666666669</v>
      </c>
      <c r="N10" s="19">
        <f>+$T$7</f>
        <v>0.75</v>
      </c>
      <c r="O10" s="27">
        <f t="shared" si="3"/>
        <v>0.39583333333333331</v>
      </c>
      <c r="P10" s="68"/>
      <c r="Q10" s="74"/>
    </row>
    <row r="11" spans="1:20" ht="30" customHeight="1" thickBot="1">
      <c r="A11" s="23">
        <v>5</v>
      </c>
      <c r="B11" s="2" t="str">
        <f t="shared" si="1"/>
        <v>T</v>
      </c>
      <c r="C11" s="61" t="str">
        <f>+VLOOKUP(DATE($A$2,$A$3,$A11),Sheet1!$L$1:$M$16,2,0)</f>
        <v>休日</v>
      </c>
      <c r="D11" s="18"/>
      <c r="E11" s="19"/>
      <c r="F11" s="19" t="str">
        <f t="shared" si="0"/>
        <v/>
      </c>
      <c r="G11" s="69"/>
      <c r="H11" s="73"/>
      <c r="I11" s="20"/>
      <c r="J11" s="23">
        <v>21</v>
      </c>
      <c r="K11" s="25" t="str">
        <f t="shared" si="2"/>
        <v>T</v>
      </c>
      <c r="L11" s="64" t="str">
        <f>+VLOOKUP(DATE($A$2,$A$3,$J11),Sheet1!$N$1:$O$15,2,0)</f>
        <v/>
      </c>
      <c r="M11" s="18">
        <f>+$S$7</f>
        <v>0.35416666666666669</v>
      </c>
      <c r="N11" s="19">
        <f>+$T$7</f>
        <v>0.75</v>
      </c>
      <c r="O11" s="19">
        <f t="shared" si="3"/>
        <v>0.39583333333333331</v>
      </c>
      <c r="P11" s="70"/>
      <c r="Q11" s="75"/>
    </row>
    <row r="12" spans="1:20" ht="30" customHeight="1" thickBot="1">
      <c r="A12" s="23">
        <v>6</v>
      </c>
      <c r="B12" s="2" t="str">
        <f t="shared" si="1"/>
        <v>W</v>
      </c>
      <c r="C12" s="61" t="str">
        <f>+VLOOKUP(DATE($A$2,$A$3,$A12),Sheet1!$L$1:$M$16,2,0)</f>
        <v>休日</v>
      </c>
      <c r="D12" s="18"/>
      <c r="E12" s="19"/>
      <c r="F12" s="19" t="str">
        <f t="shared" si="0"/>
        <v/>
      </c>
      <c r="G12" s="70"/>
      <c r="H12" s="75"/>
      <c r="I12" s="20"/>
      <c r="J12" s="23">
        <v>22</v>
      </c>
      <c r="K12" s="28" t="str">
        <f t="shared" si="2"/>
        <v>F</v>
      </c>
      <c r="L12" s="64" t="str">
        <f>+VLOOKUP(DATE($A$2,$A$3,$J12),Sheet1!$N$1:$O$15,2,0)</f>
        <v/>
      </c>
      <c r="M12" s="18">
        <f>+$S$7</f>
        <v>0.35416666666666669</v>
      </c>
      <c r="N12" s="19">
        <f>+$T$7</f>
        <v>0.75</v>
      </c>
      <c r="O12" s="19">
        <f t="shared" si="3"/>
        <v>0.39583333333333331</v>
      </c>
      <c r="P12" s="70"/>
      <c r="Q12" s="75"/>
    </row>
    <row r="13" spans="1:20" ht="30" customHeight="1" thickBot="1">
      <c r="A13" s="23">
        <v>7</v>
      </c>
      <c r="B13" s="2" t="str">
        <f t="shared" si="1"/>
        <v>T</v>
      </c>
      <c r="C13" s="61" t="str">
        <f>+VLOOKUP(DATE($A$2,$A$3,$A13),Sheet1!$L$1:$M$16,2,0)</f>
        <v/>
      </c>
      <c r="D13" s="18">
        <f>+$S$7</f>
        <v>0.35416666666666669</v>
      </c>
      <c r="E13" s="19">
        <f>+$T$7</f>
        <v>0.75</v>
      </c>
      <c r="F13" s="19">
        <f t="shared" si="0"/>
        <v>0.39583333333333331</v>
      </c>
      <c r="G13" s="69"/>
      <c r="H13" s="73"/>
      <c r="I13" s="20"/>
      <c r="J13" s="23">
        <v>23</v>
      </c>
      <c r="K13" s="25" t="str">
        <f t="shared" si="2"/>
        <v>S</v>
      </c>
      <c r="L13" s="64" t="str">
        <f>+VLOOKUP(DATE($A$2,$A$3,$J13),Sheet1!$N$1:$O$15,2,0)</f>
        <v>休日</v>
      </c>
      <c r="M13" s="18"/>
      <c r="N13" s="19"/>
      <c r="O13" s="19" t="str">
        <f t="shared" si="3"/>
        <v/>
      </c>
      <c r="P13" s="69"/>
      <c r="Q13" s="73"/>
    </row>
    <row r="14" spans="1:20" ht="30" customHeight="1" thickBot="1">
      <c r="A14" s="23">
        <v>8</v>
      </c>
      <c r="B14" s="2" t="str">
        <f t="shared" si="1"/>
        <v>F</v>
      </c>
      <c r="C14" s="61" t="str">
        <f>+VLOOKUP(DATE($A$2,$A$3,$A14),Sheet1!$L$1:$M$16,2,0)</f>
        <v/>
      </c>
      <c r="D14" s="18">
        <f>+$S$7</f>
        <v>0.35416666666666669</v>
      </c>
      <c r="E14" s="19">
        <f>+$T$7</f>
        <v>0.75</v>
      </c>
      <c r="F14" s="19">
        <f t="shared" si="0"/>
        <v>0.39583333333333331</v>
      </c>
      <c r="G14" s="70"/>
      <c r="H14" s="75"/>
      <c r="I14" s="6"/>
      <c r="J14" s="23">
        <v>24</v>
      </c>
      <c r="K14" s="25" t="str">
        <f t="shared" si="2"/>
        <v>S</v>
      </c>
      <c r="L14" s="64" t="str">
        <f>+VLOOKUP(DATE($A$2,$A$3,$J14),Sheet1!$N$1:$O$15,2,0)</f>
        <v>休日</v>
      </c>
      <c r="M14" s="18"/>
      <c r="N14" s="19"/>
      <c r="O14" s="19" t="str">
        <f t="shared" si="3"/>
        <v/>
      </c>
      <c r="P14" s="69"/>
      <c r="Q14" s="73"/>
    </row>
    <row r="15" spans="1:20" ht="30" customHeight="1" thickBot="1">
      <c r="A15" s="23">
        <v>9</v>
      </c>
      <c r="B15" s="2" t="str">
        <f t="shared" si="1"/>
        <v>S</v>
      </c>
      <c r="C15" s="61" t="str">
        <f>+VLOOKUP(DATE($A$2,$A$3,$A15),Sheet1!$L$1:$M$16,2,0)</f>
        <v>休日</v>
      </c>
      <c r="D15" s="18"/>
      <c r="E15" s="19"/>
      <c r="F15" s="19" t="str">
        <f t="shared" si="0"/>
        <v/>
      </c>
      <c r="G15" s="69"/>
      <c r="H15" s="73"/>
      <c r="I15" s="24"/>
      <c r="J15" s="23">
        <v>25</v>
      </c>
      <c r="K15" s="25" t="str">
        <f t="shared" si="2"/>
        <v>M</v>
      </c>
      <c r="L15" s="64" t="str">
        <f>+VLOOKUP(DATE($A$2,$A$3,$J15),Sheet1!$N$1:$O$15,2,0)</f>
        <v/>
      </c>
      <c r="M15" s="18">
        <f>+$S$7</f>
        <v>0.35416666666666669</v>
      </c>
      <c r="N15" s="19">
        <f>+$T$7</f>
        <v>0.75</v>
      </c>
      <c r="O15" s="19">
        <f t="shared" si="3"/>
        <v>0.39583333333333331</v>
      </c>
      <c r="P15" s="68"/>
      <c r="Q15" s="74"/>
    </row>
    <row r="16" spans="1:20" ht="30" customHeight="1" thickBot="1">
      <c r="A16" s="23">
        <v>10</v>
      </c>
      <c r="B16" s="2" t="str">
        <f t="shared" si="1"/>
        <v>S</v>
      </c>
      <c r="C16" s="61" t="str">
        <f>+VLOOKUP(DATE($A$2,$A$3,$A16),Sheet1!$L$1:$M$16,2,0)</f>
        <v>休日</v>
      </c>
      <c r="D16" s="18"/>
      <c r="E16" s="19"/>
      <c r="F16" s="19" t="str">
        <f t="shared" si="0"/>
        <v/>
      </c>
      <c r="G16" s="69"/>
      <c r="H16" s="73"/>
      <c r="I16" s="24"/>
      <c r="J16" s="23">
        <v>26</v>
      </c>
      <c r="K16" s="25" t="str">
        <f t="shared" si="2"/>
        <v>T</v>
      </c>
      <c r="L16" s="64" t="str">
        <f>+VLOOKUP(DATE($A$2,$A$3,$J16),Sheet1!$N$1:$O$15,2,0)</f>
        <v/>
      </c>
      <c r="M16" s="18">
        <f>+$S$7</f>
        <v>0.35416666666666669</v>
      </c>
      <c r="N16" s="19">
        <f>+$T$7</f>
        <v>0.75</v>
      </c>
      <c r="O16" s="19">
        <f t="shared" si="3"/>
        <v>0.39583333333333331</v>
      </c>
      <c r="P16" s="70"/>
      <c r="Q16" s="75"/>
    </row>
    <row r="17" spans="1:18" ht="30" customHeight="1" thickBot="1">
      <c r="A17" s="23">
        <v>11</v>
      </c>
      <c r="B17" s="2" t="str">
        <f t="shared" si="1"/>
        <v>M</v>
      </c>
      <c r="C17" s="61" t="str">
        <f>+VLOOKUP(DATE($A$2,$A$3,$A17),Sheet1!$L$1:$M$16,2,0)</f>
        <v/>
      </c>
      <c r="D17" s="29">
        <f>+$S$7</f>
        <v>0.35416666666666669</v>
      </c>
      <c r="E17" s="27">
        <f>+$T$7</f>
        <v>0.75</v>
      </c>
      <c r="F17" s="19">
        <f t="shared" si="0"/>
        <v>0.39583333333333331</v>
      </c>
      <c r="G17" s="69"/>
      <c r="H17" s="73"/>
      <c r="I17" s="24"/>
      <c r="J17" s="23">
        <v>27</v>
      </c>
      <c r="K17" s="25" t="str">
        <f t="shared" si="2"/>
        <v>W</v>
      </c>
      <c r="L17" s="64" t="str">
        <f>+VLOOKUP(DATE($A$2,$A$3,$J17),Sheet1!$N$1:$O$15,2,0)</f>
        <v/>
      </c>
      <c r="M17" s="29">
        <f>+$S$7</f>
        <v>0.35416666666666669</v>
      </c>
      <c r="N17" s="27">
        <f>+$T$7</f>
        <v>0.75</v>
      </c>
      <c r="O17" s="19">
        <f t="shared" si="3"/>
        <v>0.39583333333333331</v>
      </c>
      <c r="P17" s="70"/>
      <c r="Q17" s="75"/>
    </row>
    <row r="18" spans="1:18" ht="30" customHeight="1" thickBot="1">
      <c r="A18" s="23">
        <v>12</v>
      </c>
      <c r="B18" s="2" t="str">
        <f t="shared" si="1"/>
        <v>T</v>
      </c>
      <c r="C18" s="61" t="str">
        <f>+VLOOKUP(DATE($A$2,$A$3,$A18),Sheet1!$L$1:$M$16,2,0)</f>
        <v/>
      </c>
      <c r="D18" s="29">
        <f>+$S$7</f>
        <v>0.35416666666666669</v>
      </c>
      <c r="E18" s="27">
        <f>+$T$7</f>
        <v>0.75</v>
      </c>
      <c r="F18" s="19">
        <f t="shared" si="0"/>
        <v>0.39583333333333331</v>
      </c>
      <c r="G18" s="69"/>
      <c r="H18" s="73"/>
      <c r="I18" s="24"/>
      <c r="J18" s="23">
        <v>28</v>
      </c>
      <c r="K18" s="25" t="str">
        <f t="shared" si="2"/>
        <v>T</v>
      </c>
      <c r="L18" s="64" t="str">
        <f>+VLOOKUP(DATE($A$2,$A$3,$J18),Sheet1!$N$1:$O$15,2,0)</f>
        <v/>
      </c>
      <c r="M18" s="29">
        <f>+$S$7</f>
        <v>0.35416666666666669</v>
      </c>
      <c r="N18" s="27">
        <f>+$T$7</f>
        <v>0.75</v>
      </c>
      <c r="O18" s="19">
        <f t="shared" si="3"/>
        <v>0.39583333333333331</v>
      </c>
      <c r="P18" s="70"/>
      <c r="Q18" s="75"/>
    </row>
    <row r="19" spans="1:18" ht="30" customHeight="1" thickBot="1">
      <c r="A19" s="23">
        <v>13</v>
      </c>
      <c r="B19" s="2" t="str">
        <f t="shared" si="1"/>
        <v>W</v>
      </c>
      <c r="C19" s="61" t="str">
        <f>+VLOOKUP(DATE($A$2,$A$3,$A19),Sheet1!$L$1:$M$16,2,0)</f>
        <v/>
      </c>
      <c r="D19" s="29">
        <f>+$S$7</f>
        <v>0.35416666666666669</v>
      </c>
      <c r="E19" s="27">
        <f>+$T$7</f>
        <v>0.75</v>
      </c>
      <c r="F19" s="19">
        <f t="shared" si="0"/>
        <v>0.39583333333333331</v>
      </c>
      <c r="G19" s="70"/>
      <c r="H19" s="75"/>
      <c r="I19" s="24"/>
      <c r="J19" s="23">
        <v>29</v>
      </c>
      <c r="K19" s="25" t="str">
        <f t="shared" si="2"/>
        <v>F</v>
      </c>
      <c r="L19" s="64" t="str">
        <f>+VLOOKUP(DATE($A$2,$A$3,$J19),Sheet1!$N$1:$O$15,2,0)</f>
        <v/>
      </c>
      <c r="M19" s="18">
        <f>+$S$7</f>
        <v>0.35416666666666669</v>
      </c>
      <c r="N19" s="19">
        <f>+$T$7</f>
        <v>0.75</v>
      </c>
      <c r="O19" s="19">
        <f t="shared" si="3"/>
        <v>0.39583333333333331</v>
      </c>
      <c r="P19" s="69"/>
      <c r="Q19" s="73"/>
    </row>
    <row r="20" spans="1:18" ht="30" customHeight="1" thickBot="1">
      <c r="A20" s="23">
        <v>14</v>
      </c>
      <c r="B20" s="2" t="str">
        <f t="shared" si="1"/>
        <v>T</v>
      </c>
      <c r="C20" s="61" t="str">
        <f>+VLOOKUP(DATE($A$2,$A$3,$A20),Sheet1!$L$1:$M$16,2,0)</f>
        <v/>
      </c>
      <c r="D20" s="29">
        <f>+$S$7</f>
        <v>0.35416666666666669</v>
      </c>
      <c r="E20" s="27">
        <f>+$T$7</f>
        <v>0.75</v>
      </c>
      <c r="F20" s="27">
        <f t="shared" si="0"/>
        <v>0.39583333333333331</v>
      </c>
      <c r="G20" s="70"/>
      <c r="H20" s="75"/>
      <c r="I20" s="12"/>
      <c r="J20" s="23">
        <v>30</v>
      </c>
      <c r="K20" s="25" t="str">
        <f t="shared" si="2"/>
        <v>S</v>
      </c>
      <c r="L20" s="64" t="str">
        <f>+VLOOKUP(DATE($A$2,$A$3,$J20),Sheet1!$N$1:$O$15,2,0)</f>
        <v>休日</v>
      </c>
      <c r="M20" s="18"/>
      <c r="N20" s="19"/>
      <c r="O20" s="19" t="str">
        <f t="shared" si="3"/>
        <v/>
      </c>
      <c r="P20" s="68"/>
      <c r="Q20" s="74"/>
    </row>
    <row r="21" spans="1:18" ht="30" customHeight="1" thickBot="1">
      <c r="A21" s="23">
        <v>15</v>
      </c>
      <c r="B21" s="2" t="str">
        <f t="shared" si="1"/>
        <v>F</v>
      </c>
      <c r="C21" s="61" t="str">
        <f>+VLOOKUP(DATE($A$2,$A$3,$A21),Sheet1!$L$1:$M$16,2,0)</f>
        <v/>
      </c>
      <c r="D21" s="29">
        <f>+$S$7</f>
        <v>0.35416666666666669</v>
      </c>
      <c r="E21" s="27">
        <f>+$T$7</f>
        <v>0.75</v>
      </c>
      <c r="F21" s="27">
        <f t="shared" si="0"/>
        <v>0.39583333333333331</v>
      </c>
      <c r="G21" s="68"/>
      <c r="H21" s="74"/>
      <c r="I21" s="12"/>
      <c r="J21" s="23">
        <v>31</v>
      </c>
      <c r="K21" s="25" t="str">
        <f t="shared" si="2"/>
        <v>S</v>
      </c>
      <c r="L21" s="64" t="str">
        <f>+VLOOKUP(DATE($A$2,$A$3,$J21),Sheet1!$N$1:$O$15,2,0)</f>
        <v>休日</v>
      </c>
      <c r="M21" s="31"/>
      <c r="N21" s="32"/>
      <c r="O21" s="32" t="str">
        <f t="shared" si="3"/>
        <v/>
      </c>
      <c r="P21" s="71"/>
      <c r="Q21" s="76"/>
    </row>
    <row r="22" spans="1:18" ht="30" customHeight="1" thickBot="1">
      <c r="A22" s="30">
        <v>16</v>
      </c>
      <c r="B22" s="3" t="str">
        <f t="shared" si="1"/>
        <v>S</v>
      </c>
      <c r="C22" s="61" t="str">
        <f>+VLOOKUP(DATE($A$2,$A$3,$A22),Sheet1!$L$1:$M$16,2,0)</f>
        <v>休日</v>
      </c>
      <c r="D22" s="33"/>
      <c r="E22" s="32"/>
      <c r="F22" s="32" t="str">
        <f t="shared" si="0"/>
        <v/>
      </c>
      <c r="G22" s="71"/>
      <c r="H22" s="76"/>
      <c r="I22" s="24"/>
      <c r="J22" s="127" t="s">
        <v>87</v>
      </c>
      <c r="K22" s="125"/>
      <c r="L22" s="125"/>
      <c r="M22" s="125"/>
      <c r="N22" s="125"/>
      <c r="O22" s="34">
        <f>SUM(F7:F22,O7:O21)</f>
        <v>7.1249999999999982</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IF(O22&gt;Sheet1!A2*Sheet1!C3+Sheet1!A5,"Required","Not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45" priority="2">
      <formula>$C7="休日"</formula>
    </cfRule>
  </conditionalFormatting>
  <conditionalFormatting sqref="J7:Q21">
    <cfRule type="expression" dxfId="44" priority="1">
      <formula>$L7="休日"</formula>
    </cfRule>
  </conditionalFormatting>
  <conditionalFormatting sqref="J22:Q22">
    <cfRule type="expression" dxfId="43" priority="3">
      <formula>$K22="日"</formula>
    </cfRule>
    <cfRule type="expression" dxfId="42"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0881E9-4C02-44F9-9918-DE629361280D}">
          <x14:formula1>
            <xm:f>Sheet1!$B$16:$B$27</xm:f>
          </x14:formula1>
          <xm:sqref>G7:G22 P7:P21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E008C-7C09-47E6-91D0-B4CFA34D07A1}">
  <dimension ref="A1:T34"/>
  <sheetViews>
    <sheetView view="pageBreakPreview" topLeftCell="A12" zoomScaleNormal="100" zoomScaleSheetLayoutView="100" workbookViewId="0">
      <selection activeCell="U15" sqref="U15"/>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6</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M</v>
      </c>
      <c r="C7" s="61" t="str">
        <f>+VLOOKUP(DATE($A$2,$A$3,$A7),Sheet1!$P$1:$Q$16,2,0)</f>
        <v/>
      </c>
      <c r="D7" s="18">
        <f>+$S$7</f>
        <v>0.35416666666666669</v>
      </c>
      <c r="E7" s="19">
        <f>+$T$7</f>
        <v>0.75</v>
      </c>
      <c r="F7" s="19">
        <f t="shared" ref="F7:F22" si="0">IF(D7="","",E7-D7)</f>
        <v>0.39583333333333331</v>
      </c>
      <c r="G7" s="67"/>
      <c r="H7" s="72"/>
      <c r="I7" s="20"/>
      <c r="J7" s="17">
        <v>17</v>
      </c>
      <c r="K7" s="4" t="str">
        <f>LEFT(TEXT(DATE($A$2,$A$3,J7),"ddd"))</f>
        <v>W</v>
      </c>
      <c r="L7" s="64" t="str">
        <f>+VLOOKUP(DATE($A$2,$A$3,$J7),Sheet1!$R$1:$S$14,2,0)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T</v>
      </c>
      <c r="C8" s="61" t="str">
        <f>+VLOOKUP(DATE($A$2,$A$3,$A8),Sheet1!$P$1:$Q$16,2,0)</f>
        <v/>
      </c>
      <c r="D8" s="18">
        <f>+$S$7</f>
        <v>0.35416666666666669</v>
      </c>
      <c r="E8" s="19">
        <f>+$T$7</f>
        <v>0.75</v>
      </c>
      <c r="F8" s="19">
        <f t="shared" si="0"/>
        <v>0.39583333333333331</v>
      </c>
      <c r="G8" s="70"/>
      <c r="H8" s="75"/>
      <c r="I8" s="24"/>
      <c r="J8" s="23">
        <v>18</v>
      </c>
      <c r="K8" s="25" t="str">
        <f t="shared" ref="K8:K20" si="2">LEFT(TEXT(DATE($A$2,$A$3,J8),"ddd"))</f>
        <v>T</v>
      </c>
      <c r="L8" s="64" t="str">
        <f>+VLOOKUP(DATE($A$2,$A$3,$J8),Sheet1!$R$1:$S$14,2,0)</f>
        <v/>
      </c>
      <c r="M8" s="26">
        <f>+$S$7</f>
        <v>0.35416666666666669</v>
      </c>
      <c r="N8" s="27">
        <f>+$T$7</f>
        <v>0.75</v>
      </c>
      <c r="O8" s="27">
        <f t="shared" ref="O8:O21" si="3">IF(M8="","",N8-M8)</f>
        <v>0.39583333333333331</v>
      </c>
      <c r="P8" s="69"/>
      <c r="Q8" s="73"/>
      <c r="S8" s="150" t="s">
        <v>129</v>
      </c>
    </row>
    <row r="9" spans="1:20" ht="30" customHeight="1" thickBot="1">
      <c r="A9" s="23">
        <v>3</v>
      </c>
      <c r="B9" s="2" t="str">
        <f t="shared" si="1"/>
        <v>W</v>
      </c>
      <c r="C9" s="61" t="str">
        <f>+VLOOKUP(DATE($A$2,$A$3,$A9),Sheet1!$P$1:$Q$16,2,0)</f>
        <v/>
      </c>
      <c r="D9" s="18">
        <f>+$S$7</f>
        <v>0.35416666666666669</v>
      </c>
      <c r="E9" s="19">
        <f>+$T$7</f>
        <v>0.75</v>
      </c>
      <c r="F9" s="19">
        <f t="shared" si="0"/>
        <v>0.39583333333333331</v>
      </c>
      <c r="G9" s="69"/>
      <c r="H9" s="73"/>
      <c r="I9" s="24"/>
      <c r="J9" s="23">
        <v>19</v>
      </c>
      <c r="K9" s="25" t="str">
        <f t="shared" si="2"/>
        <v>F</v>
      </c>
      <c r="L9" s="64" t="str">
        <f>+VLOOKUP(DATE($A$2,$A$3,$J9),Sheet1!$R$1:$S$14,2,0)</f>
        <v/>
      </c>
      <c r="M9" s="26">
        <f>+$S$7</f>
        <v>0.35416666666666669</v>
      </c>
      <c r="N9" s="27">
        <f>+$T$7</f>
        <v>0.75</v>
      </c>
      <c r="O9" s="27">
        <f t="shared" si="3"/>
        <v>0.39583333333333331</v>
      </c>
      <c r="P9" s="69"/>
      <c r="Q9" s="73"/>
    </row>
    <row r="10" spans="1:20" ht="30" customHeight="1" thickBot="1">
      <c r="A10" s="23">
        <v>4</v>
      </c>
      <c r="B10" s="2" t="str">
        <f t="shared" si="1"/>
        <v>T</v>
      </c>
      <c r="C10" s="61" t="str">
        <f>+VLOOKUP(DATE($A$2,$A$3,$A10),Sheet1!$P$1:$Q$16,2,0)</f>
        <v/>
      </c>
      <c r="D10" s="18">
        <f>+$S$7</f>
        <v>0.35416666666666669</v>
      </c>
      <c r="E10" s="19">
        <f>+$T$7</f>
        <v>0.75</v>
      </c>
      <c r="F10" s="19">
        <f t="shared" si="0"/>
        <v>0.39583333333333331</v>
      </c>
      <c r="G10" s="70"/>
      <c r="H10" s="75"/>
      <c r="I10" s="12"/>
      <c r="J10" s="23">
        <v>20</v>
      </c>
      <c r="K10" s="25" t="str">
        <f t="shared" si="2"/>
        <v>S</v>
      </c>
      <c r="L10" s="64" t="str">
        <f>+VLOOKUP(DATE($A$2,$A$3,$J10),Sheet1!$R$1:$S$14,2,0)</f>
        <v>休日</v>
      </c>
      <c r="M10" s="18"/>
      <c r="N10" s="19"/>
      <c r="O10" s="27" t="str">
        <f t="shared" si="3"/>
        <v/>
      </c>
      <c r="P10" s="68"/>
      <c r="Q10" s="74"/>
    </row>
    <row r="11" spans="1:20" ht="30" customHeight="1" thickBot="1">
      <c r="A11" s="23">
        <v>5</v>
      </c>
      <c r="B11" s="2" t="str">
        <f t="shared" si="1"/>
        <v>F</v>
      </c>
      <c r="C11" s="61" t="str">
        <f>+VLOOKUP(DATE($A$2,$A$3,$A11),Sheet1!$P$1:$Q$16,2,0)</f>
        <v/>
      </c>
      <c r="D11" s="18">
        <f>+$S$7</f>
        <v>0.35416666666666669</v>
      </c>
      <c r="E11" s="19">
        <f>+$T$7</f>
        <v>0.75</v>
      </c>
      <c r="F11" s="19">
        <f t="shared" si="0"/>
        <v>0.39583333333333331</v>
      </c>
      <c r="G11" s="69"/>
      <c r="H11" s="73"/>
      <c r="I11" s="20"/>
      <c r="J11" s="23">
        <v>21</v>
      </c>
      <c r="K11" s="25" t="str">
        <f t="shared" si="2"/>
        <v>S</v>
      </c>
      <c r="L11" s="64" t="str">
        <f>+VLOOKUP(DATE($A$2,$A$3,$J11),Sheet1!$R$1:$S$14,2,0)</f>
        <v>休日</v>
      </c>
      <c r="M11" s="18"/>
      <c r="N11" s="19"/>
      <c r="O11" s="19" t="str">
        <f t="shared" si="3"/>
        <v/>
      </c>
      <c r="P11" s="70"/>
      <c r="Q11" s="75"/>
    </row>
    <row r="12" spans="1:20" ht="30" customHeight="1" thickBot="1">
      <c r="A12" s="23">
        <v>6</v>
      </c>
      <c r="B12" s="2" t="str">
        <f t="shared" si="1"/>
        <v>S</v>
      </c>
      <c r="C12" s="61" t="str">
        <f>+VLOOKUP(DATE($A$2,$A$3,$A12),Sheet1!$P$1:$Q$16,2,0)</f>
        <v>休日</v>
      </c>
      <c r="D12" s="18"/>
      <c r="E12" s="19"/>
      <c r="F12" s="19" t="str">
        <f t="shared" si="0"/>
        <v/>
      </c>
      <c r="G12" s="70"/>
      <c r="H12" s="75"/>
      <c r="I12" s="20"/>
      <c r="J12" s="23">
        <v>22</v>
      </c>
      <c r="K12" s="28" t="str">
        <f t="shared" si="2"/>
        <v>M</v>
      </c>
      <c r="L12" s="64" t="str">
        <f>+VLOOKUP(DATE($A$2,$A$3,$J12),Sheet1!$R$1:$S$14,2,0)</f>
        <v/>
      </c>
      <c r="M12" s="18">
        <f>+$S$7</f>
        <v>0.35416666666666669</v>
      </c>
      <c r="N12" s="19">
        <f>+$T$7</f>
        <v>0.75</v>
      </c>
      <c r="O12" s="19">
        <f t="shared" si="3"/>
        <v>0.39583333333333331</v>
      </c>
      <c r="P12" s="70"/>
      <c r="Q12" s="75"/>
    </row>
    <row r="13" spans="1:20" ht="30" customHeight="1" thickBot="1">
      <c r="A13" s="23">
        <v>7</v>
      </c>
      <c r="B13" s="2" t="str">
        <f t="shared" si="1"/>
        <v>S</v>
      </c>
      <c r="C13" s="61" t="str">
        <f>+VLOOKUP(DATE($A$2,$A$3,$A13),Sheet1!$P$1:$Q$16,2,0)</f>
        <v>休日</v>
      </c>
      <c r="D13" s="18"/>
      <c r="E13" s="19"/>
      <c r="F13" s="19" t="str">
        <f t="shared" si="0"/>
        <v/>
      </c>
      <c r="G13" s="69"/>
      <c r="H13" s="73"/>
      <c r="I13" s="20"/>
      <c r="J13" s="23">
        <v>23</v>
      </c>
      <c r="K13" s="25" t="str">
        <f t="shared" si="2"/>
        <v>T</v>
      </c>
      <c r="L13" s="64" t="str">
        <f>+VLOOKUP(DATE($A$2,$A$3,$J13),Sheet1!$R$1:$S$14,2,0)</f>
        <v/>
      </c>
      <c r="M13" s="18">
        <f>+$S$7</f>
        <v>0.35416666666666669</v>
      </c>
      <c r="N13" s="19">
        <f>+$T$7</f>
        <v>0.75</v>
      </c>
      <c r="O13" s="19">
        <f t="shared" si="3"/>
        <v>0.39583333333333331</v>
      </c>
      <c r="P13" s="69"/>
      <c r="Q13" s="73"/>
    </row>
    <row r="14" spans="1:20" ht="30" customHeight="1" thickBot="1">
      <c r="A14" s="23">
        <v>8</v>
      </c>
      <c r="B14" s="2" t="str">
        <f t="shared" si="1"/>
        <v>M</v>
      </c>
      <c r="C14" s="61" t="str">
        <f>+VLOOKUP(DATE($A$2,$A$3,$A14),Sheet1!$P$1:$Q$16,2,0)</f>
        <v/>
      </c>
      <c r="D14" s="18">
        <f>+$S$7</f>
        <v>0.35416666666666669</v>
      </c>
      <c r="E14" s="19">
        <f>+$T$7</f>
        <v>0.75</v>
      </c>
      <c r="F14" s="19">
        <f t="shared" si="0"/>
        <v>0.39583333333333331</v>
      </c>
      <c r="G14" s="70"/>
      <c r="H14" s="75"/>
      <c r="I14" s="6"/>
      <c r="J14" s="23">
        <v>24</v>
      </c>
      <c r="K14" s="25" t="str">
        <f t="shared" si="2"/>
        <v>W</v>
      </c>
      <c r="L14" s="64" t="str">
        <f>+VLOOKUP(DATE($A$2,$A$3,$J14),Sheet1!$R$1:$S$14,2,0)</f>
        <v/>
      </c>
      <c r="M14" s="18">
        <f>+$S$7</f>
        <v>0.35416666666666669</v>
      </c>
      <c r="N14" s="19">
        <f>+$T$7</f>
        <v>0.75</v>
      </c>
      <c r="O14" s="19">
        <f t="shared" si="3"/>
        <v>0.39583333333333331</v>
      </c>
      <c r="P14" s="69"/>
      <c r="Q14" s="73"/>
    </row>
    <row r="15" spans="1:20" ht="30" customHeight="1" thickBot="1">
      <c r="A15" s="23">
        <v>9</v>
      </c>
      <c r="B15" s="2" t="str">
        <f t="shared" si="1"/>
        <v>T</v>
      </c>
      <c r="C15" s="61" t="str">
        <f>+VLOOKUP(DATE($A$2,$A$3,$A15),Sheet1!$P$1:$Q$16,2,0)</f>
        <v/>
      </c>
      <c r="D15" s="18">
        <f>+$S$7</f>
        <v>0.35416666666666669</v>
      </c>
      <c r="E15" s="19">
        <f>+$T$7</f>
        <v>0.75</v>
      </c>
      <c r="F15" s="19">
        <f t="shared" si="0"/>
        <v>0.39583333333333331</v>
      </c>
      <c r="G15" s="69"/>
      <c r="H15" s="73"/>
      <c r="I15" s="24"/>
      <c r="J15" s="23">
        <v>25</v>
      </c>
      <c r="K15" s="25" t="str">
        <f t="shared" si="2"/>
        <v>T</v>
      </c>
      <c r="L15" s="64" t="str">
        <f>+VLOOKUP(DATE($A$2,$A$3,$J15),Sheet1!$R$1:$S$14,2,0)</f>
        <v/>
      </c>
      <c r="M15" s="18">
        <f>+$S$7</f>
        <v>0.35416666666666669</v>
      </c>
      <c r="N15" s="19">
        <f>+$T$7</f>
        <v>0.75</v>
      </c>
      <c r="O15" s="19">
        <f t="shared" si="3"/>
        <v>0.39583333333333331</v>
      </c>
      <c r="P15" s="68"/>
      <c r="Q15" s="74"/>
    </row>
    <row r="16" spans="1:20" ht="30" customHeight="1" thickBot="1">
      <c r="A16" s="23">
        <v>10</v>
      </c>
      <c r="B16" s="2" t="str">
        <f t="shared" si="1"/>
        <v>W</v>
      </c>
      <c r="C16" s="61" t="str">
        <f>+VLOOKUP(DATE($A$2,$A$3,$A16),Sheet1!$P$1:$Q$16,2,0)</f>
        <v/>
      </c>
      <c r="D16" s="18">
        <f>+$S$7</f>
        <v>0.35416666666666669</v>
      </c>
      <c r="E16" s="19">
        <f>+$T$7</f>
        <v>0.75</v>
      </c>
      <c r="F16" s="19">
        <f t="shared" si="0"/>
        <v>0.39583333333333331</v>
      </c>
      <c r="G16" s="69"/>
      <c r="H16" s="73"/>
      <c r="I16" s="24"/>
      <c r="J16" s="23">
        <v>26</v>
      </c>
      <c r="K16" s="25" t="str">
        <f t="shared" si="2"/>
        <v>F</v>
      </c>
      <c r="L16" s="64" t="str">
        <f>+VLOOKUP(DATE($A$2,$A$3,$J16),Sheet1!$R$1:$S$14,2,0)</f>
        <v/>
      </c>
      <c r="M16" s="18">
        <f>+$S$7</f>
        <v>0.35416666666666669</v>
      </c>
      <c r="N16" s="19">
        <f>+$T$7</f>
        <v>0.75</v>
      </c>
      <c r="O16" s="19">
        <f t="shared" si="3"/>
        <v>0.39583333333333331</v>
      </c>
      <c r="P16" s="70"/>
      <c r="Q16" s="75"/>
    </row>
    <row r="17" spans="1:18" ht="30" customHeight="1" thickBot="1">
      <c r="A17" s="23">
        <v>11</v>
      </c>
      <c r="B17" s="2" t="str">
        <f t="shared" si="1"/>
        <v>T</v>
      </c>
      <c r="C17" s="61" t="str">
        <f>+VLOOKUP(DATE($A$2,$A$3,$A17),Sheet1!$P$1:$Q$16,2,0)</f>
        <v/>
      </c>
      <c r="D17" s="29">
        <f>+$S$7</f>
        <v>0.35416666666666669</v>
      </c>
      <c r="E17" s="27">
        <f>+$T$7</f>
        <v>0.75</v>
      </c>
      <c r="F17" s="19">
        <f t="shared" si="0"/>
        <v>0.39583333333333331</v>
      </c>
      <c r="G17" s="69"/>
      <c r="H17" s="73"/>
      <c r="I17" s="24"/>
      <c r="J17" s="23">
        <v>27</v>
      </c>
      <c r="K17" s="25" t="str">
        <f t="shared" si="2"/>
        <v>S</v>
      </c>
      <c r="L17" s="64" t="str">
        <f>+VLOOKUP(DATE($A$2,$A$3,$J17),Sheet1!$R$1:$S$14,2,0)</f>
        <v>休日</v>
      </c>
      <c r="M17" s="29"/>
      <c r="N17" s="27"/>
      <c r="O17" s="19" t="str">
        <f t="shared" si="3"/>
        <v/>
      </c>
      <c r="P17" s="70"/>
      <c r="Q17" s="75"/>
    </row>
    <row r="18" spans="1:18" ht="30" customHeight="1" thickBot="1">
      <c r="A18" s="23">
        <v>12</v>
      </c>
      <c r="B18" s="2" t="str">
        <f t="shared" si="1"/>
        <v>F</v>
      </c>
      <c r="C18" s="61" t="str">
        <f>+VLOOKUP(DATE($A$2,$A$3,$A18),Sheet1!$P$1:$Q$16,2,0)</f>
        <v/>
      </c>
      <c r="D18" s="29">
        <f>+$S$7</f>
        <v>0.35416666666666669</v>
      </c>
      <c r="E18" s="27">
        <f>+$T$7</f>
        <v>0.75</v>
      </c>
      <c r="F18" s="19">
        <f t="shared" si="0"/>
        <v>0.39583333333333331</v>
      </c>
      <c r="G18" s="69"/>
      <c r="H18" s="73"/>
      <c r="I18" s="24"/>
      <c r="J18" s="23">
        <v>28</v>
      </c>
      <c r="K18" s="25" t="str">
        <f t="shared" si="2"/>
        <v>S</v>
      </c>
      <c r="L18" s="64" t="str">
        <f>+VLOOKUP(DATE($A$2,$A$3,$J18),Sheet1!$R$1:$S$14,2,0)</f>
        <v>休日</v>
      </c>
      <c r="M18" s="29"/>
      <c r="N18" s="27"/>
      <c r="O18" s="19" t="str">
        <f t="shared" si="3"/>
        <v/>
      </c>
      <c r="P18" s="70"/>
      <c r="Q18" s="75"/>
    </row>
    <row r="19" spans="1:18" ht="30" customHeight="1" thickBot="1">
      <c r="A19" s="23">
        <v>13</v>
      </c>
      <c r="B19" s="2" t="str">
        <f t="shared" si="1"/>
        <v>S</v>
      </c>
      <c r="C19" s="61" t="str">
        <f>+VLOOKUP(DATE($A$2,$A$3,$A19),Sheet1!$P$1:$Q$16,2,0)</f>
        <v>休日</v>
      </c>
      <c r="D19" s="29"/>
      <c r="E19" s="27"/>
      <c r="F19" s="19" t="str">
        <f t="shared" si="0"/>
        <v/>
      </c>
      <c r="G19" s="70"/>
      <c r="H19" s="75"/>
      <c r="I19" s="24"/>
      <c r="J19" s="23">
        <v>29</v>
      </c>
      <c r="K19" s="25" t="str">
        <f t="shared" si="2"/>
        <v>M</v>
      </c>
      <c r="L19" s="64" t="str">
        <f>+VLOOKUP(DATE($A$2,$A$3,$J19),Sheet1!$R$1:$S$14,2,0)</f>
        <v/>
      </c>
      <c r="M19" s="18">
        <f>+$S$7</f>
        <v>0.35416666666666669</v>
      </c>
      <c r="N19" s="19">
        <f>+$T$7</f>
        <v>0.75</v>
      </c>
      <c r="O19" s="19">
        <f t="shared" si="3"/>
        <v>0.39583333333333331</v>
      </c>
      <c r="P19" s="69"/>
      <c r="Q19" s="73"/>
    </row>
    <row r="20" spans="1:18" ht="30" customHeight="1" thickBot="1">
      <c r="A20" s="23">
        <v>14</v>
      </c>
      <c r="B20" s="2" t="str">
        <f t="shared" si="1"/>
        <v>S</v>
      </c>
      <c r="C20" s="61" t="str">
        <f>+VLOOKUP(DATE($A$2,$A$3,$A20),Sheet1!$P$1:$Q$16,2,0)</f>
        <v>休日</v>
      </c>
      <c r="D20" s="29"/>
      <c r="E20" s="27"/>
      <c r="F20" s="27" t="str">
        <f t="shared" si="0"/>
        <v/>
      </c>
      <c r="G20" s="70"/>
      <c r="H20" s="75"/>
      <c r="I20" s="12"/>
      <c r="J20" s="23">
        <v>30</v>
      </c>
      <c r="K20" s="25" t="str">
        <f t="shared" si="2"/>
        <v>T</v>
      </c>
      <c r="L20" s="64" t="str">
        <f>+VLOOKUP(DATE($A$2,$A$3,$J20),Sheet1!$R$1:$S$14,2,0)</f>
        <v/>
      </c>
      <c r="M20" s="18">
        <f>+$S$7</f>
        <v>0.35416666666666669</v>
      </c>
      <c r="N20" s="19">
        <f>+$T$7</f>
        <v>0.75</v>
      </c>
      <c r="O20" s="19">
        <f t="shared" si="3"/>
        <v>0.39583333333333331</v>
      </c>
      <c r="P20" s="68"/>
      <c r="Q20" s="74"/>
    </row>
    <row r="21" spans="1:18" ht="30" customHeight="1" thickBot="1">
      <c r="A21" s="23">
        <v>15</v>
      </c>
      <c r="B21" s="2" t="str">
        <f t="shared" si="1"/>
        <v>M</v>
      </c>
      <c r="C21" s="61" t="str">
        <f>+VLOOKUP(DATE($A$2,$A$3,$A21),Sheet1!$P$1:$Q$16,2,0)</f>
        <v/>
      </c>
      <c r="D21" s="29">
        <f>+$S$7</f>
        <v>0.35416666666666669</v>
      </c>
      <c r="E21" s="27">
        <f>+$T$7</f>
        <v>0.75</v>
      </c>
      <c r="F21" s="27">
        <f t="shared" si="0"/>
        <v>0.39583333333333331</v>
      </c>
      <c r="G21" s="68"/>
      <c r="H21" s="74"/>
      <c r="I21" s="12"/>
      <c r="J21" s="30"/>
      <c r="K21" s="13"/>
      <c r="L21" s="64" t="e">
        <f>+VLOOKUP(DATE($A$2,$A$3,$J21),Sheet1!$R$1:$S$14,2,0)</f>
        <v>#N/A</v>
      </c>
      <c r="M21" s="31"/>
      <c r="N21" s="32"/>
      <c r="O21" s="32" t="str">
        <f t="shared" si="3"/>
        <v/>
      </c>
      <c r="P21" s="71"/>
      <c r="Q21" s="76"/>
    </row>
    <row r="22" spans="1:18" ht="30" customHeight="1" thickBot="1">
      <c r="A22" s="30">
        <v>16</v>
      </c>
      <c r="B22" s="3" t="str">
        <f t="shared" si="1"/>
        <v>T</v>
      </c>
      <c r="C22" s="61" t="str">
        <f>+VLOOKUP(DATE($A$2,$A$3,$A22),Sheet1!$P$1:$Q$16,2,0)</f>
        <v/>
      </c>
      <c r="D22" s="33">
        <f>+$S$7</f>
        <v>0.35416666666666669</v>
      </c>
      <c r="E22" s="32">
        <f>+$T$7</f>
        <v>0.75</v>
      </c>
      <c r="F22" s="32">
        <f t="shared" si="0"/>
        <v>0.39583333333333331</v>
      </c>
      <c r="G22" s="71"/>
      <c r="H22" s="76"/>
      <c r="I22" s="24"/>
      <c r="J22" s="127" t="s">
        <v>87</v>
      </c>
      <c r="K22" s="125"/>
      <c r="L22" s="125"/>
      <c r="M22" s="125"/>
      <c r="N22" s="125"/>
      <c r="O22" s="34">
        <f>SUM(F7:F22,O7:O21)</f>
        <v>8.7083333333333321</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IF(O22&gt;Sheet1!A2*Sheet1!C4+Sheet1!A5,"Required","Not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41" priority="2">
      <formula>$C7="休日"</formula>
    </cfRule>
  </conditionalFormatting>
  <conditionalFormatting sqref="J7:Q21">
    <cfRule type="expression" dxfId="40" priority="1">
      <formula>$L7="休日"</formula>
    </cfRule>
  </conditionalFormatting>
  <conditionalFormatting sqref="J22:Q22">
    <cfRule type="expression" dxfId="39" priority="3">
      <formula>$K22="日"</formula>
    </cfRule>
    <cfRule type="expression" dxfId="38"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E25EBA-79E2-4741-A6F3-DF3201847032}">
          <x14:formula1>
            <xm:f>Sheet1!$B$16:$B$27</xm:f>
          </x14:formula1>
          <xm:sqref>G7:G22 P7:P21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08D4-52E7-4383-84BA-F7101A45E58A}">
  <dimension ref="A1:T34"/>
  <sheetViews>
    <sheetView view="pageBreakPreview" topLeftCell="A9" zoomScaleNormal="100" zoomScaleSheetLayoutView="100" workbookViewId="0">
      <selection activeCell="X20" sqref="X20"/>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7</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W</v>
      </c>
      <c r="C7" s="61" t="str">
        <f>+VLOOKUP(DATE($A$2,$A$3,$A7),Sheet1!$T$1:$U$16,2,0)</f>
        <v/>
      </c>
      <c r="D7" s="18">
        <f>+$S$7</f>
        <v>0.35416666666666669</v>
      </c>
      <c r="E7" s="19">
        <f>+$T$7</f>
        <v>0.75</v>
      </c>
      <c r="F7" s="19">
        <f t="shared" ref="F7:F22" si="0">IF(D7="","",E7-D7)</f>
        <v>0.39583333333333331</v>
      </c>
      <c r="G7" s="67"/>
      <c r="H7" s="72"/>
      <c r="I7" s="20"/>
      <c r="J7" s="17">
        <v>17</v>
      </c>
      <c r="K7" s="4" t="str">
        <f>LEFT(TEXT(DATE($A$2,$A$3,J7),"ddd"))</f>
        <v>F</v>
      </c>
      <c r="L7" s="64" t="str">
        <f>+VLOOKUP(DATE($A$2,$A$3,$J7),Sheet1!$V$1:$W$15,2,0)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T</v>
      </c>
      <c r="C8" s="61" t="str">
        <f>+VLOOKUP(DATE($A$2,$A$3,$A8),Sheet1!$T$1:$U$16,2,0)</f>
        <v/>
      </c>
      <c r="D8" s="18">
        <f>+$S$7</f>
        <v>0.35416666666666669</v>
      </c>
      <c r="E8" s="19">
        <f>+$T$7</f>
        <v>0.75</v>
      </c>
      <c r="F8" s="19">
        <f t="shared" si="0"/>
        <v>0.39583333333333331</v>
      </c>
      <c r="G8" s="70"/>
      <c r="H8" s="75"/>
      <c r="I8" s="24"/>
      <c r="J8" s="23">
        <v>18</v>
      </c>
      <c r="K8" s="25" t="str">
        <f t="shared" ref="K8:K21" si="2">LEFT(TEXT(DATE($A$2,$A$3,J8),"ddd"))</f>
        <v>S</v>
      </c>
      <c r="L8" s="64" t="str">
        <f>+VLOOKUP(DATE($A$2,$A$3,$J8),Sheet1!$V$1:$W$15,2,0)</f>
        <v>休日</v>
      </c>
      <c r="M8" s="26"/>
      <c r="N8" s="27"/>
      <c r="O8" s="27" t="str">
        <f t="shared" ref="O8:O21" si="3">IF(M8="","",N8-M8)</f>
        <v/>
      </c>
      <c r="P8" s="69"/>
      <c r="Q8" s="73"/>
      <c r="S8" s="150" t="s">
        <v>129</v>
      </c>
    </row>
    <row r="9" spans="1:20" ht="30" customHeight="1" thickBot="1">
      <c r="A9" s="23">
        <v>3</v>
      </c>
      <c r="B9" s="2" t="str">
        <f t="shared" si="1"/>
        <v>F</v>
      </c>
      <c r="C9" s="61" t="str">
        <f>+VLOOKUP(DATE($A$2,$A$3,$A9),Sheet1!$T$1:$U$16,2,0)</f>
        <v/>
      </c>
      <c r="D9" s="18">
        <f>+$S$7</f>
        <v>0.35416666666666669</v>
      </c>
      <c r="E9" s="19">
        <f>+$T$7</f>
        <v>0.75</v>
      </c>
      <c r="F9" s="19">
        <f t="shared" si="0"/>
        <v>0.39583333333333331</v>
      </c>
      <c r="G9" s="69"/>
      <c r="H9" s="73"/>
      <c r="I9" s="24"/>
      <c r="J9" s="23">
        <v>19</v>
      </c>
      <c r="K9" s="25" t="str">
        <f t="shared" si="2"/>
        <v>S</v>
      </c>
      <c r="L9" s="64" t="str">
        <f>+VLOOKUP(DATE($A$2,$A$3,$J9),Sheet1!$V$1:$W$15,2,0)</f>
        <v>休日</v>
      </c>
      <c r="M9" s="26"/>
      <c r="N9" s="27"/>
      <c r="O9" s="27" t="str">
        <f t="shared" si="3"/>
        <v/>
      </c>
      <c r="P9" s="69"/>
      <c r="Q9" s="73"/>
    </row>
    <row r="10" spans="1:20" ht="30" customHeight="1" thickBot="1">
      <c r="A10" s="23">
        <v>4</v>
      </c>
      <c r="B10" s="2" t="str">
        <f t="shared" si="1"/>
        <v>S</v>
      </c>
      <c r="C10" s="61" t="str">
        <f>+VLOOKUP(DATE($A$2,$A$3,$A10),Sheet1!$T$1:$U$16,2,0)</f>
        <v>休日</v>
      </c>
      <c r="D10" s="18"/>
      <c r="E10" s="19"/>
      <c r="F10" s="19" t="str">
        <f t="shared" si="0"/>
        <v/>
      </c>
      <c r="G10" s="70"/>
      <c r="H10" s="75"/>
      <c r="I10" s="12"/>
      <c r="J10" s="23">
        <v>20</v>
      </c>
      <c r="K10" s="25" t="str">
        <f t="shared" si="2"/>
        <v>M</v>
      </c>
      <c r="L10" s="64" t="str">
        <f>+VLOOKUP(DATE($A$2,$A$3,$J10),Sheet1!$V$1:$W$15,2,0)</f>
        <v>休日</v>
      </c>
      <c r="M10" s="18"/>
      <c r="N10" s="19"/>
      <c r="O10" s="27" t="str">
        <f t="shared" si="3"/>
        <v/>
      </c>
      <c r="P10" s="68"/>
      <c r="Q10" s="74"/>
    </row>
    <row r="11" spans="1:20" ht="30" customHeight="1" thickBot="1">
      <c r="A11" s="23">
        <v>5</v>
      </c>
      <c r="B11" s="2" t="str">
        <f t="shared" si="1"/>
        <v>S</v>
      </c>
      <c r="C11" s="61" t="str">
        <f>+VLOOKUP(DATE($A$2,$A$3,$A11),Sheet1!$T$1:$U$16,2,0)</f>
        <v>休日</v>
      </c>
      <c r="D11" s="18"/>
      <c r="E11" s="19"/>
      <c r="F11" s="19" t="str">
        <f t="shared" si="0"/>
        <v/>
      </c>
      <c r="G11" s="69"/>
      <c r="H11" s="73"/>
      <c r="I11" s="20"/>
      <c r="J11" s="23">
        <v>21</v>
      </c>
      <c r="K11" s="25" t="str">
        <f t="shared" si="2"/>
        <v>T</v>
      </c>
      <c r="L11" s="64" t="str">
        <f>+VLOOKUP(DATE($A$2,$A$3,$J11),Sheet1!$V$1:$W$15,2,0)</f>
        <v/>
      </c>
      <c r="M11" s="18">
        <f>+$S$7</f>
        <v>0.35416666666666669</v>
      </c>
      <c r="N11" s="19">
        <f>+$T$7</f>
        <v>0.75</v>
      </c>
      <c r="O11" s="19">
        <f t="shared" si="3"/>
        <v>0.39583333333333331</v>
      </c>
      <c r="P11" s="70"/>
      <c r="Q11" s="75"/>
    </row>
    <row r="12" spans="1:20" ht="30" customHeight="1" thickBot="1">
      <c r="A12" s="23">
        <v>6</v>
      </c>
      <c r="B12" s="2" t="str">
        <f t="shared" si="1"/>
        <v>M</v>
      </c>
      <c r="C12" s="61" t="str">
        <f>+VLOOKUP(DATE($A$2,$A$3,$A12),Sheet1!$T$1:$U$16,2,0)</f>
        <v/>
      </c>
      <c r="D12" s="18">
        <f>+$S$7</f>
        <v>0.35416666666666669</v>
      </c>
      <c r="E12" s="19">
        <f>+$T$7</f>
        <v>0.75</v>
      </c>
      <c r="F12" s="19">
        <f t="shared" si="0"/>
        <v>0.39583333333333331</v>
      </c>
      <c r="G12" s="70"/>
      <c r="H12" s="75"/>
      <c r="I12" s="20"/>
      <c r="J12" s="23">
        <v>22</v>
      </c>
      <c r="K12" s="28" t="str">
        <f t="shared" si="2"/>
        <v>W</v>
      </c>
      <c r="L12" s="64" t="str">
        <f>+VLOOKUP(DATE($A$2,$A$3,$J12),Sheet1!$V$1:$W$15,2,0)</f>
        <v/>
      </c>
      <c r="M12" s="18">
        <f>+$S$7</f>
        <v>0.35416666666666669</v>
      </c>
      <c r="N12" s="19">
        <f>+$T$7</f>
        <v>0.75</v>
      </c>
      <c r="O12" s="19">
        <f t="shared" si="3"/>
        <v>0.39583333333333331</v>
      </c>
      <c r="P12" s="70"/>
      <c r="Q12" s="75"/>
    </row>
    <row r="13" spans="1:20" ht="30" customHeight="1" thickBot="1">
      <c r="A13" s="23">
        <v>7</v>
      </c>
      <c r="B13" s="2" t="str">
        <f t="shared" si="1"/>
        <v>T</v>
      </c>
      <c r="C13" s="61" t="str">
        <f>+VLOOKUP(DATE($A$2,$A$3,$A13),Sheet1!$T$1:$U$16,2,0)</f>
        <v/>
      </c>
      <c r="D13" s="18">
        <f>+$S$7</f>
        <v>0.35416666666666669</v>
      </c>
      <c r="E13" s="19">
        <f>+$T$7</f>
        <v>0.75</v>
      </c>
      <c r="F13" s="19">
        <f t="shared" si="0"/>
        <v>0.39583333333333331</v>
      </c>
      <c r="G13" s="69"/>
      <c r="H13" s="73"/>
      <c r="I13" s="20"/>
      <c r="J13" s="23">
        <v>23</v>
      </c>
      <c r="K13" s="25" t="str">
        <f t="shared" si="2"/>
        <v>T</v>
      </c>
      <c r="L13" s="64" t="str">
        <f>+VLOOKUP(DATE($A$2,$A$3,$J13),Sheet1!$V$1:$W$15,2,0)</f>
        <v/>
      </c>
      <c r="M13" s="18">
        <f>+$S$7</f>
        <v>0.35416666666666669</v>
      </c>
      <c r="N13" s="19">
        <f>+$T$7</f>
        <v>0.75</v>
      </c>
      <c r="O13" s="19">
        <f t="shared" si="3"/>
        <v>0.39583333333333331</v>
      </c>
      <c r="P13" s="69"/>
      <c r="Q13" s="73"/>
    </row>
    <row r="14" spans="1:20" ht="30" customHeight="1" thickBot="1">
      <c r="A14" s="23">
        <v>8</v>
      </c>
      <c r="B14" s="2" t="str">
        <f t="shared" si="1"/>
        <v>W</v>
      </c>
      <c r="C14" s="61" t="str">
        <f>+VLOOKUP(DATE($A$2,$A$3,$A14),Sheet1!$T$1:$U$16,2,0)</f>
        <v/>
      </c>
      <c r="D14" s="18">
        <f>+$S$7</f>
        <v>0.35416666666666669</v>
      </c>
      <c r="E14" s="19">
        <f>+$T$7</f>
        <v>0.75</v>
      </c>
      <c r="F14" s="19">
        <f t="shared" si="0"/>
        <v>0.39583333333333331</v>
      </c>
      <c r="G14" s="70"/>
      <c r="H14" s="75"/>
      <c r="I14" s="6"/>
      <c r="J14" s="23">
        <v>24</v>
      </c>
      <c r="K14" s="25" t="str">
        <f t="shared" si="2"/>
        <v>F</v>
      </c>
      <c r="L14" s="64" t="str">
        <f>+VLOOKUP(DATE($A$2,$A$3,$J14),Sheet1!$V$1:$W$15,2,0)</f>
        <v/>
      </c>
      <c r="M14" s="18">
        <f>+$S$7</f>
        <v>0.35416666666666669</v>
      </c>
      <c r="N14" s="19">
        <f>+$T$7</f>
        <v>0.75</v>
      </c>
      <c r="O14" s="19">
        <f t="shared" si="3"/>
        <v>0.39583333333333331</v>
      </c>
      <c r="P14" s="69"/>
      <c r="Q14" s="73"/>
    </row>
    <row r="15" spans="1:20" ht="30" customHeight="1" thickBot="1">
      <c r="A15" s="23">
        <v>9</v>
      </c>
      <c r="B15" s="2" t="str">
        <f t="shared" si="1"/>
        <v>T</v>
      </c>
      <c r="C15" s="61" t="str">
        <f>+VLOOKUP(DATE($A$2,$A$3,$A15),Sheet1!$T$1:$U$16,2,0)</f>
        <v/>
      </c>
      <c r="D15" s="18">
        <f>+$S$7</f>
        <v>0.35416666666666669</v>
      </c>
      <c r="E15" s="19">
        <f>+$T$7</f>
        <v>0.75</v>
      </c>
      <c r="F15" s="19">
        <f t="shared" si="0"/>
        <v>0.39583333333333331</v>
      </c>
      <c r="G15" s="69"/>
      <c r="H15" s="73"/>
      <c r="I15" s="24"/>
      <c r="J15" s="23">
        <v>25</v>
      </c>
      <c r="K15" s="25" t="str">
        <f t="shared" si="2"/>
        <v>S</v>
      </c>
      <c r="L15" s="64" t="str">
        <f>+VLOOKUP(DATE($A$2,$A$3,$J15),Sheet1!$V$1:$W$15,2,0)</f>
        <v>休日</v>
      </c>
      <c r="M15" s="18"/>
      <c r="N15" s="19"/>
      <c r="O15" s="19" t="str">
        <f t="shared" si="3"/>
        <v/>
      </c>
      <c r="P15" s="68"/>
      <c r="Q15" s="74"/>
    </row>
    <row r="16" spans="1:20" ht="30" customHeight="1" thickBot="1">
      <c r="A16" s="23">
        <v>10</v>
      </c>
      <c r="B16" s="2" t="str">
        <f t="shared" si="1"/>
        <v>F</v>
      </c>
      <c r="C16" s="61" t="str">
        <f>+VLOOKUP(DATE($A$2,$A$3,$A16),Sheet1!$T$1:$U$16,2,0)</f>
        <v/>
      </c>
      <c r="D16" s="18">
        <f>+$S$7</f>
        <v>0.35416666666666669</v>
      </c>
      <c r="E16" s="19">
        <f>+$T$7</f>
        <v>0.75</v>
      </c>
      <c r="F16" s="19">
        <f t="shared" si="0"/>
        <v>0.39583333333333331</v>
      </c>
      <c r="G16" s="69"/>
      <c r="H16" s="73"/>
      <c r="I16" s="24"/>
      <c r="J16" s="23">
        <v>26</v>
      </c>
      <c r="K16" s="25" t="str">
        <f t="shared" si="2"/>
        <v>S</v>
      </c>
      <c r="L16" s="64" t="str">
        <f>+VLOOKUP(DATE($A$2,$A$3,$J16),Sheet1!$V$1:$W$15,2,0)</f>
        <v>休日</v>
      </c>
      <c r="M16" s="18"/>
      <c r="N16" s="19"/>
      <c r="O16" s="19" t="str">
        <f t="shared" si="3"/>
        <v/>
      </c>
      <c r="P16" s="70"/>
      <c r="Q16" s="75"/>
    </row>
    <row r="17" spans="1:18" ht="30" customHeight="1" thickBot="1">
      <c r="A17" s="23">
        <v>11</v>
      </c>
      <c r="B17" s="2" t="str">
        <f t="shared" si="1"/>
        <v>S</v>
      </c>
      <c r="C17" s="61" t="str">
        <f>+VLOOKUP(DATE($A$2,$A$3,$A17),Sheet1!$T$1:$U$16,2,0)</f>
        <v>休日</v>
      </c>
      <c r="D17" s="29"/>
      <c r="E17" s="27"/>
      <c r="F17" s="19" t="str">
        <f t="shared" si="0"/>
        <v/>
      </c>
      <c r="G17" s="69"/>
      <c r="H17" s="73"/>
      <c r="I17" s="24"/>
      <c r="J17" s="23">
        <v>27</v>
      </c>
      <c r="K17" s="25" t="str">
        <f t="shared" si="2"/>
        <v>M</v>
      </c>
      <c r="L17" s="64" t="str">
        <f>+VLOOKUP(DATE($A$2,$A$3,$J17),Sheet1!$V$1:$W$15,2,0)</f>
        <v/>
      </c>
      <c r="M17" s="29">
        <f>+$S$7</f>
        <v>0.35416666666666669</v>
      </c>
      <c r="N17" s="27">
        <f>+$T$7</f>
        <v>0.75</v>
      </c>
      <c r="O17" s="19">
        <f t="shared" si="3"/>
        <v>0.39583333333333331</v>
      </c>
      <c r="P17" s="70"/>
      <c r="Q17" s="75"/>
    </row>
    <row r="18" spans="1:18" ht="30" customHeight="1" thickBot="1">
      <c r="A18" s="23">
        <v>12</v>
      </c>
      <c r="B18" s="2" t="str">
        <f t="shared" si="1"/>
        <v>S</v>
      </c>
      <c r="C18" s="61" t="str">
        <f>+VLOOKUP(DATE($A$2,$A$3,$A18),Sheet1!$T$1:$U$16,2,0)</f>
        <v>休日</v>
      </c>
      <c r="D18" s="29"/>
      <c r="E18" s="27"/>
      <c r="F18" s="19" t="str">
        <f t="shared" si="0"/>
        <v/>
      </c>
      <c r="G18" s="69"/>
      <c r="H18" s="73"/>
      <c r="I18" s="24"/>
      <c r="J18" s="23">
        <v>28</v>
      </c>
      <c r="K18" s="25" t="str">
        <f t="shared" si="2"/>
        <v>T</v>
      </c>
      <c r="L18" s="64" t="str">
        <f>+VLOOKUP(DATE($A$2,$A$3,$J18),Sheet1!$V$1:$W$15,2,0)</f>
        <v/>
      </c>
      <c r="M18" s="29">
        <f>+$S$7</f>
        <v>0.35416666666666669</v>
      </c>
      <c r="N18" s="27">
        <f>+$T$7</f>
        <v>0.75</v>
      </c>
      <c r="O18" s="19">
        <f t="shared" si="3"/>
        <v>0.39583333333333331</v>
      </c>
      <c r="P18" s="70"/>
      <c r="Q18" s="75"/>
    </row>
    <row r="19" spans="1:18" ht="30" customHeight="1" thickBot="1">
      <c r="A19" s="23">
        <v>13</v>
      </c>
      <c r="B19" s="2" t="str">
        <f t="shared" si="1"/>
        <v>M</v>
      </c>
      <c r="C19" s="61" t="str">
        <f>+VLOOKUP(DATE($A$2,$A$3,$A19),Sheet1!$T$1:$U$16,2,0)</f>
        <v/>
      </c>
      <c r="D19" s="29">
        <f>+$S$7</f>
        <v>0.35416666666666669</v>
      </c>
      <c r="E19" s="27">
        <f>+$T$7</f>
        <v>0.75</v>
      </c>
      <c r="F19" s="19">
        <f t="shared" si="0"/>
        <v>0.39583333333333331</v>
      </c>
      <c r="G19" s="70"/>
      <c r="H19" s="75"/>
      <c r="I19" s="24"/>
      <c r="J19" s="23">
        <v>29</v>
      </c>
      <c r="K19" s="25" t="str">
        <f t="shared" si="2"/>
        <v>W</v>
      </c>
      <c r="L19" s="64" t="str">
        <f>+VLOOKUP(DATE($A$2,$A$3,$J19),Sheet1!$V$1:$W$15,2,0)</f>
        <v/>
      </c>
      <c r="M19" s="18">
        <f>+$S$7</f>
        <v>0.35416666666666669</v>
      </c>
      <c r="N19" s="19">
        <f>+$T$7</f>
        <v>0.75</v>
      </c>
      <c r="O19" s="19">
        <f t="shared" si="3"/>
        <v>0.39583333333333331</v>
      </c>
      <c r="P19" s="69"/>
      <c r="Q19" s="73"/>
    </row>
    <row r="20" spans="1:18" ht="30" customHeight="1" thickBot="1">
      <c r="A20" s="23">
        <v>14</v>
      </c>
      <c r="B20" s="2" t="str">
        <f t="shared" si="1"/>
        <v>T</v>
      </c>
      <c r="C20" s="61" t="str">
        <f>+VLOOKUP(DATE($A$2,$A$3,$A20),Sheet1!$T$1:$U$16,2,0)</f>
        <v/>
      </c>
      <c r="D20" s="29">
        <f>+$S$7</f>
        <v>0.35416666666666669</v>
      </c>
      <c r="E20" s="27">
        <f>+$T$7</f>
        <v>0.75</v>
      </c>
      <c r="F20" s="27">
        <f t="shared" si="0"/>
        <v>0.39583333333333331</v>
      </c>
      <c r="G20" s="70"/>
      <c r="H20" s="75"/>
      <c r="I20" s="12"/>
      <c r="J20" s="23">
        <v>30</v>
      </c>
      <c r="K20" s="25" t="str">
        <f t="shared" si="2"/>
        <v>T</v>
      </c>
      <c r="L20" s="64" t="str">
        <f>+VLOOKUP(DATE($A$2,$A$3,$J20),Sheet1!$V$1:$W$15,2,0)</f>
        <v/>
      </c>
      <c r="M20" s="18">
        <f>+$S$7</f>
        <v>0.35416666666666669</v>
      </c>
      <c r="N20" s="19">
        <f>+$T$7</f>
        <v>0.75</v>
      </c>
      <c r="O20" s="19">
        <f t="shared" si="3"/>
        <v>0.39583333333333331</v>
      </c>
      <c r="P20" s="68"/>
      <c r="Q20" s="74"/>
    </row>
    <row r="21" spans="1:18" ht="30" customHeight="1" thickBot="1">
      <c r="A21" s="23">
        <v>15</v>
      </c>
      <c r="B21" s="2" t="str">
        <f t="shared" si="1"/>
        <v>W</v>
      </c>
      <c r="C21" s="61" t="str">
        <f>+VLOOKUP(DATE($A$2,$A$3,$A21),Sheet1!$T$1:$U$16,2,0)</f>
        <v/>
      </c>
      <c r="D21" s="29">
        <f>+$S$7</f>
        <v>0.35416666666666669</v>
      </c>
      <c r="E21" s="27">
        <f>+$T$7</f>
        <v>0.75</v>
      </c>
      <c r="F21" s="27">
        <f t="shared" si="0"/>
        <v>0.39583333333333331</v>
      </c>
      <c r="G21" s="68"/>
      <c r="H21" s="74"/>
      <c r="I21" s="12"/>
      <c r="J21" s="23">
        <v>31</v>
      </c>
      <c r="K21" s="25" t="str">
        <f t="shared" si="2"/>
        <v>F</v>
      </c>
      <c r="L21" s="64" t="str">
        <f>+VLOOKUP(DATE($A$2,$A$3,$J21),Sheet1!$V$1:$W$15,2,0)</f>
        <v/>
      </c>
      <c r="M21" s="31">
        <f>+$S$7</f>
        <v>0.35416666666666669</v>
      </c>
      <c r="N21" s="32">
        <f>+$T$7</f>
        <v>0.75</v>
      </c>
      <c r="O21" s="32">
        <f t="shared" si="3"/>
        <v>0.39583333333333331</v>
      </c>
      <c r="P21" s="71"/>
      <c r="Q21" s="76"/>
    </row>
    <row r="22" spans="1:18" ht="30" customHeight="1" thickBot="1">
      <c r="A22" s="30">
        <v>16</v>
      </c>
      <c r="B22" s="3" t="str">
        <f t="shared" si="1"/>
        <v>T</v>
      </c>
      <c r="C22" s="61" t="str">
        <f>+VLOOKUP(DATE($A$2,$A$3,$A22),Sheet1!$T$1:$U$16,2,0)</f>
        <v/>
      </c>
      <c r="D22" s="33">
        <f>+$S$7</f>
        <v>0.35416666666666669</v>
      </c>
      <c r="E22" s="32">
        <f>+$T$7</f>
        <v>0.75</v>
      </c>
      <c r="F22" s="32">
        <f t="shared" si="0"/>
        <v>0.39583333333333331</v>
      </c>
      <c r="G22" s="71"/>
      <c r="H22" s="76"/>
      <c r="I22" s="24"/>
      <c r="J22" s="127" t="s">
        <v>87</v>
      </c>
      <c r="K22" s="125"/>
      <c r="L22" s="125"/>
      <c r="M22" s="125"/>
      <c r="N22" s="125"/>
      <c r="O22" s="34">
        <f>SUM(F7:F22,O7:O21)</f>
        <v>8.7083333333333321</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IF(O22&gt;Sheet1!A2*Sheet1!C5+Sheet1!A5,"Required","Not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37" priority="2">
      <formula>$C7="休日"</formula>
    </cfRule>
  </conditionalFormatting>
  <conditionalFormatting sqref="J7:Q21">
    <cfRule type="expression" dxfId="36" priority="1">
      <formula>$L7="休日"</formula>
    </cfRule>
  </conditionalFormatting>
  <conditionalFormatting sqref="J22:Q22">
    <cfRule type="expression" dxfId="35" priority="3">
      <formula>$K22="日"</formula>
    </cfRule>
    <cfRule type="expression" dxfId="34"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FD990D-1EE4-406D-B372-90D0BBD6731A}">
          <x14:formula1>
            <xm:f>Sheet1!$B$16:$B$27</xm:f>
          </x14:formula1>
          <xm:sqref>G7:G22 P7:P21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409E-EB6D-4319-BA1B-39F906515691}">
  <dimension ref="A1:T34"/>
  <sheetViews>
    <sheetView view="pageBreakPreview" topLeftCell="A7" zoomScaleNormal="100" zoomScaleSheetLayoutView="100" workbookViewId="0">
      <selection activeCell="H16" sqref="H16"/>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8</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S</v>
      </c>
      <c r="C7" s="61" t="str">
        <f>+VLOOKUP(DATE($A$2,$A$3,$A7),Sheet1!$X$1:$Y$16,2,0)</f>
        <v>休日</v>
      </c>
      <c r="D7" s="18"/>
      <c r="E7" s="19"/>
      <c r="F7" s="19" t="str">
        <f t="shared" ref="F7:F22" si="0">IF(D7="","",E7-D7)</f>
        <v/>
      </c>
      <c r="G7" s="67"/>
      <c r="H7" s="72"/>
      <c r="I7" s="20"/>
      <c r="J7" s="17">
        <v>17</v>
      </c>
      <c r="K7" s="4" t="str">
        <f>LEFT(TEXT(DATE($A$2,$A$3,J7),"ddd"))</f>
        <v>M</v>
      </c>
      <c r="L7" s="64" t="str">
        <f>+VLOOKUP(DATE($A$2,$A$3,$J7),Sheet1!$Z$1:$AA$15,2,0)</f>
        <v/>
      </c>
      <c r="M7" s="21">
        <f t="shared" ref="M7:M11" si="1">+$S$7</f>
        <v>0.35416666666666669</v>
      </c>
      <c r="N7" s="22">
        <f t="shared" ref="N7:N11" si="2">+$T$7</f>
        <v>0.75</v>
      </c>
      <c r="O7" s="22">
        <f>IF(M7="","",N7-M7)</f>
        <v>0.39583333333333331</v>
      </c>
      <c r="P7" s="67"/>
      <c r="Q7" s="72"/>
      <c r="S7" s="152">
        <v>0.35416666666666669</v>
      </c>
      <c r="T7" s="152">
        <v>0.75</v>
      </c>
    </row>
    <row r="8" spans="1:20" ht="30" customHeight="1" thickBot="1">
      <c r="A8" s="23">
        <v>2</v>
      </c>
      <c r="B8" s="2" t="str">
        <f t="shared" ref="B8:B22" si="3">LEFT(TEXT(DATE($A$2,$A$3,A8),"ddd"))</f>
        <v>S</v>
      </c>
      <c r="C8" s="61" t="str">
        <f>+VLOOKUP(DATE($A$2,$A$3,$A8),Sheet1!$X$1:$Y$16,2,0)</f>
        <v>休日</v>
      </c>
      <c r="D8" s="18"/>
      <c r="E8" s="19"/>
      <c r="F8" s="19" t="str">
        <f t="shared" si="0"/>
        <v/>
      </c>
      <c r="G8" s="70"/>
      <c r="H8" s="75"/>
      <c r="I8" s="24"/>
      <c r="J8" s="23">
        <v>18</v>
      </c>
      <c r="K8" s="25" t="str">
        <f t="shared" ref="K8:K21" si="4">LEFT(TEXT(DATE($A$2,$A$3,J8),"ddd"))</f>
        <v>T</v>
      </c>
      <c r="L8" s="64" t="str">
        <f>+VLOOKUP(DATE($A$2,$A$3,$J8),Sheet1!$Z$1:$AA$15,2,0)</f>
        <v/>
      </c>
      <c r="M8" s="26">
        <f t="shared" si="1"/>
        <v>0.35416666666666669</v>
      </c>
      <c r="N8" s="27">
        <f t="shared" si="2"/>
        <v>0.75</v>
      </c>
      <c r="O8" s="27">
        <f t="shared" ref="O8:O21" si="5">IF(M8="","",N8-M8)</f>
        <v>0.39583333333333331</v>
      </c>
      <c r="P8" s="69"/>
      <c r="Q8" s="73"/>
      <c r="S8" s="150" t="s">
        <v>129</v>
      </c>
    </row>
    <row r="9" spans="1:20" ht="30" customHeight="1" thickBot="1">
      <c r="A9" s="23">
        <v>3</v>
      </c>
      <c r="B9" s="2" t="str">
        <f t="shared" si="3"/>
        <v>M</v>
      </c>
      <c r="C9" s="61" t="str">
        <f>+VLOOKUP(DATE($A$2,$A$3,$A9),Sheet1!$X$1:$Y$16,2,0)</f>
        <v/>
      </c>
      <c r="D9" s="18">
        <f>+$S$7</f>
        <v>0.35416666666666669</v>
      </c>
      <c r="E9" s="19">
        <f>+$T$7</f>
        <v>0.75</v>
      </c>
      <c r="F9" s="19">
        <f t="shared" si="0"/>
        <v>0.39583333333333331</v>
      </c>
      <c r="G9" s="69"/>
      <c r="H9" s="73"/>
      <c r="I9" s="24"/>
      <c r="J9" s="23">
        <v>19</v>
      </c>
      <c r="K9" s="25" t="str">
        <f t="shared" si="4"/>
        <v>W</v>
      </c>
      <c r="L9" s="64" t="str">
        <f>+VLOOKUP(DATE($A$2,$A$3,$J9),Sheet1!$Z$1:$AA$15,2,0)</f>
        <v/>
      </c>
      <c r="M9" s="26">
        <f t="shared" si="1"/>
        <v>0.35416666666666669</v>
      </c>
      <c r="N9" s="27">
        <f t="shared" si="2"/>
        <v>0.75</v>
      </c>
      <c r="O9" s="27">
        <f t="shared" si="5"/>
        <v>0.39583333333333331</v>
      </c>
      <c r="P9" s="69"/>
      <c r="Q9" s="73"/>
    </row>
    <row r="10" spans="1:20" ht="30" customHeight="1" thickBot="1">
      <c r="A10" s="23">
        <v>4</v>
      </c>
      <c r="B10" s="2" t="str">
        <f t="shared" si="3"/>
        <v>T</v>
      </c>
      <c r="C10" s="61" t="str">
        <f>+VLOOKUP(DATE($A$2,$A$3,$A10),Sheet1!$X$1:$Y$16,2,0)</f>
        <v/>
      </c>
      <c r="D10" s="18">
        <f>+$S$7</f>
        <v>0.35416666666666669</v>
      </c>
      <c r="E10" s="19">
        <f>+$T$7</f>
        <v>0.75</v>
      </c>
      <c r="F10" s="19">
        <f t="shared" si="0"/>
        <v>0.39583333333333331</v>
      </c>
      <c r="G10" s="70"/>
      <c r="H10" s="75"/>
      <c r="I10" s="12"/>
      <c r="J10" s="23">
        <v>20</v>
      </c>
      <c r="K10" s="25" t="str">
        <f t="shared" si="4"/>
        <v>T</v>
      </c>
      <c r="L10" s="64" t="str">
        <f>+VLOOKUP(DATE($A$2,$A$3,$J10),Sheet1!$Z$1:$AA$15,2,0)</f>
        <v/>
      </c>
      <c r="M10" s="18">
        <f t="shared" si="1"/>
        <v>0.35416666666666669</v>
      </c>
      <c r="N10" s="19">
        <f t="shared" si="2"/>
        <v>0.75</v>
      </c>
      <c r="O10" s="27">
        <f t="shared" si="5"/>
        <v>0.39583333333333331</v>
      </c>
      <c r="P10" s="68"/>
      <c r="Q10" s="74"/>
    </row>
    <row r="11" spans="1:20" ht="30" customHeight="1" thickBot="1">
      <c r="A11" s="23">
        <v>5</v>
      </c>
      <c r="B11" s="2" t="str">
        <f t="shared" si="3"/>
        <v>W</v>
      </c>
      <c r="C11" s="61" t="str">
        <f>+VLOOKUP(DATE($A$2,$A$3,$A11),Sheet1!$X$1:$Y$16,2,0)</f>
        <v/>
      </c>
      <c r="D11" s="18">
        <f>+$S$7</f>
        <v>0.35416666666666669</v>
      </c>
      <c r="E11" s="19">
        <f>+$T$7</f>
        <v>0.75</v>
      </c>
      <c r="F11" s="19">
        <f t="shared" si="0"/>
        <v>0.39583333333333331</v>
      </c>
      <c r="G11" s="69"/>
      <c r="H11" s="73"/>
      <c r="I11" s="20"/>
      <c r="J11" s="23">
        <v>21</v>
      </c>
      <c r="K11" s="25" t="str">
        <f t="shared" si="4"/>
        <v>F</v>
      </c>
      <c r="L11" s="64" t="str">
        <f>+VLOOKUP(DATE($A$2,$A$3,$J11),Sheet1!$Z$1:$AA$15,2,0)</f>
        <v/>
      </c>
      <c r="M11" s="18">
        <f t="shared" si="1"/>
        <v>0.35416666666666669</v>
      </c>
      <c r="N11" s="19">
        <f t="shared" si="2"/>
        <v>0.75</v>
      </c>
      <c r="O11" s="19">
        <f t="shared" si="5"/>
        <v>0.39583333333333331</v>
      </c>
      <c r="P11" s="70"/>
      <c r="Q11" s="75"/>
    </row>
    <row r="12" spans="1:20" ht="30" customHeight="1" thickBot="1">
      <c r="A12" s="23">
        <v>6</v>
      </c>
      <c r="B12" s="2" t="str">
        <f t="shared" si="3"/>
        <v>T</v>
      </c>
      <c r="C12" s="61" t="str">
        <f>+VLOOKUP(DATE($A$2,$A$3,$A12),Sheet1!$X$1:$Y$16,2,0)</f>
        <v/>
      </c>
      <c r="D12" s="18">
        <f>+$S$7</f>
        <v>0.35416666666666669</v>
      </c>
      <c r="E12" s="19">
        <f>+$T$7</f>
        <v>0.75</v>
      </c>
      <c r="F12" s="19">
        <f t="shared" si="0"/>
        <v>0.39583333333333331</v>
      </c>
      <c r="G12" s="70"/>
      <c r="H12" s="75"/>
      <c r="I12" s="20"/>
      <c r="J12" s="23">
        <v>22</v>
      </c>
      <c r="K12" s="28" t="str">
        <f t="shared" si="4"/>
        <v>S</v>
      </c>
      <c r="L12" s="64" t="str">
        <f>+VLOOKUP(DATE($A$2,$A$3,$J12),Sheet1!$Z$1:$AA$15,2,0)</f>
        <v>休日</v>
      </c>
      <c r="M12" s="18"/>
      <c r="N12" s="19"/>
      <c r="O12" s="19" t="str">
        <f t="shared" si="5"/>
        <v/>
      </c>
      <c r="P12" s="70"/>
      <c r="Q12" s="75"/>
    </row>
    <row r="13" spans="1:20" ht="30" customHeight="1" thickBot="1">
      <c r="A13" s="23">
        <v>7</v>
      </c>
      <c r="B13" s="2" t="str">
        <f t="shared" si="3"/>
        <v>F</v>
      </c>
      <c r="C13" s="61" t="str">
        <f>+VLOOKUP(DATE($A$2,$A$3,$A13),Sheet1!$X$1:$Y$16,2,0)</f>
        <v/>
      </c>
      <c r="D13" s="18">
        <f>+$S$7</f>
        <v>0.35416666666666669</v>
      </c>
      <c r="E13" s="19">
        <f>+$T$7</f>
        <v>0.75</v>
      </c>
      <c r="F13" s="19">
        <f t="shared" si="0"/>
        <v>0.39583333333333331</v>
      </c>
      <c r="G13" s="69"/>
      <c r="H13" s="73"/>
      <c r="I13" s="20"/>
      <c r="J13" s="23">
        <v>23</v>
      </c>
      <c r="K13" s="25" t="str">
        <f t="shared" si="4"/>
        <v>S</v>
      </c>
      <c r="L13" s="64" t="str">
        <f>+VLOOKUP(DATE($A$2,$A$3,$J13),Sheet1!$Z$1:$AA$15,2,0)</f>
        <v>休日</v>
      </c>
      <c r="M13" s="18"/>
      <c r="N13" s="19"/>
      <c r="O13" s="19" t="str">
        <f t="shared" si="5"/>
        <v/>
      </c>
      <c r="P13" s="69"/>
      <c r="Q13" s="73"/>
    </row>
    <row r="14" spans="1:20" ht="30" customHeight="1" thickBot="1">
      <c r="A14" s="23">
        <v>8</v>
      </c>
      <c r="B14" s="2" t="str">
        <f t="shared" si="3"/>
        <v>S</v>
      </c>
      <c r="C14" s="61" t="str">
        <f>+VLOOKUP(DATE($A$2,$A$3,$A14),Sheet1!$X$1:$Y$16,2,0)</f>
        <v>休日</v>
      </c>
      <c r="D14" s="18"/>
      <c r="E14" s="19"/>
      <c r="F14" s="19" t="str">
        <f t="shared" si="0"/>
        <v/>
      </c>
      <c r="G14" s="70"/>
      <c r="H14" s="75"/>
      <c r="I14" s="6"/>
      <c r="J14" s="23">
        <v>24</v>
      </c>
      <c r="K14" s="25" t="str">
        <f t="shared" si="4"/>
        <v>M</v>
      </c>
      <c r="L14" s="64" t="str">
        <f>+VLOOKUP(DATE($A$2,$A$3,$J14),Sheet1!$Z$1:$AA$15,2,0)</f>
        <v/>
      </c>
      <c r="M14" s="18">
        <f>+$S$7</f>
        <v>0.35416666666666669</v>
      </c>
      <c r="N14" s="19">
        <f>+$T$7</f>
        <v>0.75</v>
      </c>
      <c r="O14" s="19">
        <f t="shared" si="5"/>
        <v>0.39583333333333331</v>
      </c>
      <c r="P14" s="69"/>
      <c r="Q14" s="73"/>
    </row>
    <row r="15" spans="1:20" ht="30" customHeight="1" thickBot="1">
      <c r="A15" s="23">
        <v>9</v>
      </c>
      <c r="B15" s="2" t="str">
        <f t="shared" si="3"/>
        <v>S</v>
      </c>
      <c r="C15" s="61" t="str">
        <f>+VLOOKUP(DATE($A$2,$A$3,$A15),Sheet1!$X$1:$Y$16,2,0)</f>
        <v>休日</v>
      </c>
      <c r="D15" s="18"/>
      <c r="E15" s="19"/>
      <c r="F15" s="19" t="str">
        <f t="shared" si="0"/>
        <v/>
      </c>
      <c r="G15" s="69"/>
      <c r="H15" s="73"/>
      <c r="I15" s="24"/>
      <c r="J15" s="23">
        <v>25</v>
      </c>
      <c r="K15" s="25" t="str">
        <f t="shared" si="4"/>
        <v>T</v>
      </c>
      <c r="L15" s="64" t="str">
        <f>+VLOOKUP(DATE($A$2,$A$3,$J15),Sheet1!$Z$1:$AA$15,2,0)</f>
        <v/>
      </c>
      <c r="M15" s="18">
        <f t="shared" ref="M15:M18" si="6">+$S$7</f>
        <v>0.35416666666666669</v>
      </c>
      <c r="N15" s="19">
        <f t="shared" ref="N15:N18" si="7">+$T$7</f>
        <v>0.75</v>
      </c>
      <c r="O15" s="19">
        <f t="shared" si="5"/>
        <v>0.39583333333333331</v>
      </c>
      <c r="P15" s="68"/>
      <c r="Q15" s="74"/>
    </row>
    <row r="16" spans="1:20" ht="30" customHeight="1" thickBot="1">
      <c r="A16" s="23">
        <v>10</v>
      </c>
      <c r="B16" s="2" t="str">
        <f t="shared" si="3"/>
        <v>M</v>
      </c>
      <c r="C16" s="61" t="str">
        <f>+VLOOKUP(DATE($A$2,$A$3,$A16),Sheet1!$X$1:$Y$16,2,0)</f>
        <v/>
      </c>
      <c r="D16" s="18"/>
      <c r="E16" s="19"/>
      <c r="F16" s="19" t="str">
        <f t="shared" si="0"/>
        <v/>
      </c>
      <c r="G16" s="69"/>
      <c r="H16" s="73" t="s">
        <v>130</v>
      </c>
      <c r="I16" s="24"/>
      <c r="J16" s="23">
        <v>26</v>
      </c>
      <c r="K16" s="25" t="str">
        <f t="shared" si="4"/>
        <v>W</v>
      </c>
      <c r="L16" s="64" t="str">
        <f>+VLOOKUP(DATE($A$2,$A$3,$J16),Sheet1!$Z$1:$AA$15,2,0)</f>
        <v/>
      </c>
      <c r="M16" s="18">
        <f t="shared" si="6"/>
        <v>0.35416666666666669</v>
      </c>
      <c r="N16" s="19">
        <f t="shared" si="7"/>
        <v>0.75</v>
      </c>
      <c r="O16" s="19">
        <f t="shared" si="5"/>
        <v>0.39583333333333331</v>
      </c>
      <c r="P16" s="70"/>
      <c r="Q16" s="75"/>
    </row>
    <row r="17" spans="1:18" ht="30" customHeight="1" thickBot="1">
      <c r="A17" s="23">
        <v>11</v>
      </c>
      <c r="B17" s="2" t="str">
        <f t="shared" si="3"/>
        <v>T</v>
      </c>
      <c r="C17" s="61" t="str">
        <f>+VLOOKUP(DATE($A$2,$A$3,$A17),Sheet1!$X$1:$Y$16,2,0)</f>
        <v>休日</v>
      </c>
      <c r="D17" s="29"/>
      <c r="E17" s="27"/>
      <c r="F17" s="19" t="str">
        <f t="shared" si="0"/>
        <v/>
      </c>
      <c r="G17" s="69"/>
      <c r="H17" s="73"/>
      <c r="I17" s="24"/>
      <c r="J17" s="23">
        <v>27</v>
      </c>
      <c r="K17" s="25" t="str">
        <f t="shared" si="4"/>
        <v>T</v>
      </c>
      <c r="L17" s="64" t="str">
        <f>+VLOOKUP(DATE($A$2,$A$3,$J17),Sheet1!$Z$1:$AA$15,2,0)</f>
        <v/>
      </c>
      <c r="M17" s="29">
        <f t="shared" si="6"/>
        <v>0.35416666666666669</v>
      </c>
      <c r="N17" s="27">
        <f t="shared" si="7"/>
        <v>0.75</v>
      </c>
      <c r="O17" s="19">
        <f t="shared" si="5"/>
        <v>0.39583333333333331</v>
      </c>
      <c r="P17" s="70"/>
      <c r="Q17" s="75"/>
    </row>
    <row r="18" spans="1:18" ht="30" customHeight="1" thickBot="1">
      <c r="A18" s="23">
        <v>12</v>
      </c>
      <c r="B18" s="2" t="str">
        <f t="shared" si="3"/>
        <v>W</v>
      </c>
      <c r="C18" s="61" t="str">
        <f>+VLOOKUP(DATE($A$2,$A$3,$A18),Sheet1!$X$1:$Y$16,2,0)</f>
        <v/>
      </c>
      <c r="D18" s="29"/>
      <c r="E18" s="27"/>
      <c r="F18" s="19" t="str">
        <f t="shared" si="0"/>
        <v/>
      </c>
      <c r="G18" s="69"/>
      <c r="H18" s="73" t="s">
        <v>131</v>
      </c>
      <c r="I18" s="24"/>
      <c r="J18" s="23">
        <v>28</v>
      </c>
      <c r="K18" s="25" t="str">
        <f t="shared" si="4"/>
        <v>F</v>
      </c>
      <c r="L18" s="64" t="str">
        <f>+VLOOKUP(DATE($A$2,$A$3,$J18),Sheet1!$Z$1:$AA$15,2,0)</f>
        <v/>
      </c>
      <c r="M18" s="29">
        <f t="shared" si="6"/>
        <v>0.35416666666666669</v>
      </c>
      <c r="N18" s="27">
        <f t="shared" si="7"/>
        <v>0.75</v>
      </c>
      <c r="O18" s="19">
        <f t="shared" si="5"/>
        <v>0.39583333333333331</v>
      </c>
      <c r="P18" s="70"/>
      <c r="Q18" s="75"/>
    </row>
    <row r="19" spans="1:18" ht="30" customHeight="1" thickBot="1">
      <c r="A19" s="23">
        <v>13</v>
      </c>
      <c r="B19" s="2" t="str">
        <f t="shared" si="3"/>
        <v>T</v>
      </c>
      <c r="C19" s="61" t="str">
        <f>+VLOOKUP(DATE($A$2,$A$3,$A19),Sheet1!$X$1:$Y$16,2,0)</f>
        <v/>
      </c>
      <c r="D19" s="29"/>
      <c r="E19" s="27"/>
      <c r="F19" s="19" t="str">
        <f t="shared" si="0"/>
        <v/>
      </c>
      <c r="G19" s="70"/>
      <c r="H19" s="73" t="s">
        <v>131</v>
      </c>
      <c r="I19" s="24"/>
      <c r="J19" s="23">
        <v>29</v>
      </c>
      <c r="K19" s="25" t="str">
        <f t="shared" si="4"/>
        <v>S</v>
      </c>
      <c r="L19" s="64" t="str">
        <f>+VLOOKUP(DATE($A$2,$A$3,$J19),Sheet1!$Z$1:$AA$15,2,0)</f>
        <v>休日</v>
      </c>
      <c r="M19" s="18"/>
      <c r="N19" s="19"/>
      <c r="O19" s="19" t="str">
        <f t="shared" si="5"/>
        <v/>
      </c>
      <c r="P19" s="69"/>
      <c r="Q19" s="73"/>
    </row>
    <row r="20" spans="1:18" ht="30" customHeight="1" thickBot="1">
      <c r="A20" s="23">
        <v>14</v>
      </c>
      <c r="B20" s="2" t="str">
        <f t="shared" si="3"/>
        <v>F</v>
      </c>
      <c r="C20" s="61" t="str">
        <f>+VLOOKUP(DATE($A$2,$A$3,$A20),Sheet1!$X$1:$Y$16,2,0)</f>
        <v/>
      </c>
      <c r="D20" s="29"/>
      <c r="E20" s="27"/>
      <c r="F20" s="27" t="str">
        <f t="shared" si="0"/>
        <v/>
      </c>
      <c r="G20" s="70"/>
      <c r="H20" s="73" t="s">
        <v>131</v>
      </c>
      <c r="I20" s="12"/>
      <c r="J20" s="23">
        <v>30</v>
      </c>
      <c r="K20" s="25" t="str">
        <f t="shared" si="4"/>
        <v>S</v>
      </c>
      <c r="L20" s="64" t="str">
        <f>+VLOOKUP(DATE($A$2,$A$3,$J20),Sheet1!$Z$1:$AA$15,2,0)</f>
        <v>休日</v>
      </c>
      <c r="M20" s="18"/>
      <c r="N20" s="19"/>
      <c r="O20" s="19" t="str">
        <f t="shared" si="5"/>
        <v/>
      </c>
      <c r="P20" s="68"/>
      <c r="Q20" s="74"/>
    </row>
    <row r="21" spans="1:18" ht="30" customHeight="1" thickBot="1">
      <c r="A21" s="23">
        <v>15</v>
      </c>
      <c r="B21" s="2" t="str">
        <f t="shared" si="3"/>
        <v>S</v>
      </c>
      <c r="C21" s="61" t="str">
        <f>+VLOOKUP(DATE($A$2,$A$3,$A21),Sheet1!$X$1:$Y$16,2,0)</f>
        <v>休日</v>
      </c>
      <c r="D21" s="29"/>
      <c r="E21" s="27"/>
      <c r="F21" s="27" t="str">
        <f t="shared" si="0"/>
        <v/>
      </c>
      <c r="G21" s="68"/>
      <c r="H21" s="74"/>
      <c r="I21" s="12"/>
      <c r="J21" s="23">
        <v>31</v>
      </c>
      <c r="K21" s="25" t="str">
        <f t="shared" si="4"/>
        <v>M</v>
      </c>
      <c r="L21" s="64" t="str">
        <f>+VLOOKUP(DATE($A$2,$A$3,$J21),Sheet1!$Z$1:$AA$15,2,0)</f>
        <v/>
      </c>
      <c r="M21" s="31">
        <f>+$S$7</f>
        <v>0.35416666666666669</v>
      </c>
      <c r="N21" s="32">
        <f>+$T$7</f>
        <v>0.75</v>
      </c>
      <c r="O21" s="32">
        <f t="shared" si="5"/>
        <v>0.39583333333333331</v>
      </c>
      <c r="P21" s="71"/>
      <c r="Q21" s="76"/>
    </row>
    <row r="22" spans="1:18" ht="30" customHeight="1" thickBot="1">
      <c r="A22" s="30">
        <v>16</v>
      </c>
      <c r="B22" s="3" t="str">
        <f t="shared" si="3"/>
        <v>S</v>
      </c>
      <c r="C22" s="61" t="str">
        <f>+VLOOKUP(DATE($A$2,$A$3,$A22),Sheet1!$X$1:$Y$16,2,0)</f>
        <v>休日</v>
      </c>
      <c r="D22" s="33"/>
      <c r="E22" s="32"/>
      <c r="F22" s="32" t="str">
        <f t="shared" si="0"/>
        <v/>
      </c>
      <c r="G22" s="71"/>
      <c r="H22" s="76"/>
      <c r="I22" s="24"/>
      <c r="J22" s="127" t="s">
        <v>87</v>
      </c>
      <c r="K22" s="125"/>
      <c r="L22" s="125"/>
      <c r="M22" s="125"/>
      <c r="N22" s="125"/>
      <c r="O22" s="34">
        <f>SUM(F7:F22,O7:O21)</f>
        <v>6.3333333333333321</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IF(O22&gt;Sheet1!A2*Sheet1!C6+Sheet1!A5,"Required","Not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17 A21:H22 A18:G20">
    <cfRule type="expression" dxfId="33" priority="3">
      <formula>$C7="休日"</formula>
    </cfRule>
  </conditionalFormatting>
  <conditionalFormatting sqref="J7:Q21">
    <cfRule type="expression" dxfId="32" priority="2">
      <formula>$L7="休日"</formula>
    </cfRule>
  </conditionalFormatting>
  <conditionalFormatting sqref="J22:Q22">
    <cfRule type="expression" dxfId="31" priority="4">
      <formula>$K22="日"</formula>
    </cfRule>
    <cfRule type="expression" dxfId="30" priority="5">
      <formula>$K22="土"</formula>
    </cfRule>
  </conditionalFormatting>
  <conditionalFormatting sqref="H18:H20">
    <cfRule type="expression" dxfId="1" priority="1">
      <formula>$C18="休日"</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A6BFC2-C0EB-46A5-97B2-080DF12FF1CC}">
          <x14:formula1>
            <xm:f>Sheet1!$B$16:$B$27</xm:f>
          </x14:formula1>
          <xm:sqref>G7:G22 P7:P21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7B6F-B57E-4CB9-AECA-36AF068F7685}">
  <dimension ref="A1:T34"/>
  <sheetViews>
    <sheetView view="pageBreakPreview" topLeftCell="A12" zoomScaleNormal="100" zoomScaleSheetLayoutView="100" workbookViewId="0">
      <selection activeCell="V20" sqref="V20"/>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9</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T</v>
      </c>
      <c r="C7" s="61" t="str">
        <f>+VLOOKUP(DATE($A$2,$A$3,$A7),Sheet1!$AB$1:$AC$16,2,0)</f>
        <v/>
      </c>
      <c r="D7" s="18">
        <f>+$S$7</f>
        <v>0.35416666666666669</v>
      </c>
      <c r="E7" s="19">
        <f>+$T$7</f>
        <v>0.75</v>
      </c>
      <c r="F7" s="19">
        <f t="shared" ref="F7:F22" si="0">IF(D7="","",E7-D7)</f>
        <v>0.39583333333333331</v>
      </c>
      <c r="G7" s="67"/>
      <c r="H7" s="72"/>
      <c r="I7" s="20"/>
      <c r="J7" s="17">
        <v>17</v>
      </c>
      <c r="K7" s="4" t="str">
        <f>LEFT(TEXT(DATE($A$2,$A$3,J7),"ddd"))</f>
        <v>T</v>
      </c>
      <c r="L7" s="64" t="str">
        <f>+VLOOKUP(DATE($A$2,$A$3,$J7),Sheet1!$AD$1:$AE$14,2,0)</f>
        <v/>
      </c>
      <c r="M7" s="21">
        <f>+$S$7</f>
        <v>0.35416666666666669</v>
      </c>
      <c r="N7" s="22">
        <f>+$T$7</f>
        <v>0.75</v>
      </c>
      <c r="O7" s="22">
        <f>IF(M7="","",N7-M7)</f>
        <v>0.39583333333333331</v>
      </c>
      <c r="P7" s="67"/>
      <c r="Q7" s="72"/>
      <c r="S7" s="152">
        <v>0.35416666666666669</v>
      </c>
      <c r="T7" s="152">
        <v>0.75</v>
      </c>
    </row>
    <row r="8" spans="1:20" ht="30" customHeight="1" thickBot="1">
      <c r="A8" s="23">
        <v>2</v>
      </c>
      <c r="B8" s="2" t="str">
        <f t="shared" ref="B8:B22" si="1">LEFT(TEXT(DATE($A$2,$A$3,A8),"ddd"))</f>
        <v>W</v>
      </c>
      <c r="C8" s="61" t="str">
        <f>+VLOOKUP(DATE($A$2,$A$3,$A8),Sheet1!$AB$1:$AC$16,2,0)</f>
        <v/>
      </c>
      <c r="D8" s="18">
        <f>+$S$7</f>
        <v>0.35416666666666669</v>
      </c>
      <c r="E8" s="19">
        <f>+$T$7</f>
        <v>0.75</v>
      </c>
      <c r="F8" s="19">
        <f t="shared" si="0"/>
        <v>0.39583333333333331</v>
      </c>
      <c r="G8" s="70"/>
      <c r="H8" s="75"/>
      <c r="I8" s="24"/>
      <c r="J8" s="23">
        <v>18</v>
      </c>
      <c r="K8" s="25" t="str">
        <f t="shared" ref="K8:K20" si="2">LEFT(TEXT(DATE($A$2,$A$3,J8),"ddd"))</f>
        <v>F</v>
      </c>
      <c r="L8" s="64" t="str">
        <f>+VLOOKUP(DATE($A$2,$A$3,$J8),Sheet1!$AD$1:$AE$14,2,0)</f>
        <v/>
      </c>
      <c r="M8" s="26">
        <f>+$S$7</f>
        <v>0.35416666666666669</v>
      </c>
      <c r="N8" s="27">
        <f>+$T$7</f>
        <v>0.75</v>
      </c>
      <c r="O8" s="27">
        <f t="shared" ref="O8:O21" si="3">IF(M8="","",N8-M8)</f>
        <v>0.39583333333333331</v>
      </c>
      <c r="P8" s="69"/>
      <c r="Q8" s="73"/>
      <c r="S8" s="150" t="s">
        <v>129</v>
      </c>
    </row>
    <row r="9" spans="1:20" ht="30" customHeight="1" thickBot="1">
      <c r="A9" s="23">
        <v>3</v>
      </c>
      <c r="B9" s="2" t="str">
        <f t="shared" si="1"/>
        <v>T</v>
      </c>
      <c r="C9" s="61" t="str">
        <f>+VLOOKUP(DATE($A$2,$A$3,$A9),Sheet1!$AB$1:$AC$16,2,0)</f>
        <v/>
      </c>
      <c r="D9" s="18">
        <f>+$S$7</f>
        <v>0.35416666666666669</v>
      </c>
      <c r="E9" s="19">
        <f>+$T$7</f>
        <v>0.75</v>
      </c>
      <c r="F9" s="19">
        <f t="shared" si="0"/>
        <v>0.39583333333333331</v>
      </c>
      <c r="G9" s="69"/>
      <c r="H9" s="73"/>
      <c r="I9" s="24"/>
      <c r="J9" s="23">
        <v>19</v>
      </c>
      <c r="K9" s="25" t="str">
        <f t="shared" si="2"/>
        <v>S</v>
      </c>
      <c r="L9" s="64" t="str">
        <f>+VLOOKUP(DATE($A$2,$A$3,$J9),Sheet1!$AD$1:$AE$14,2,0)</f>
        <v>休日</v>
      </c>
      <c r="M9" s="26"/>
      <c r="N9" s="27"/>
      <c r="O9" s="27" t="str">
        <f t="shared" si="3"/>
        <v/>
      </c>
      <c r="P9" s="69"/>
      <c r="Q9" s="73"/>
    </row>
    <row r="10" spans="1:20" ht="30" customHeight="1" thickBot="1">
      <c r="A10" s="23">
        <v>4</v>
      </c>
      <c r="B10" s="2" t="str">
        <f t="shared" si="1"/>
        <v>F</v>
      </c>
      <c r="C10" s="61" t="str">
        <f>+VLOOKUP(DATE($A$2,$A$3,$A10),Sheet1!$AB$1:$AC$16,2,0)</f>
        <v/>
      </c>
      <c r="D10" s="18">
        <f>+$S$7</f>
        <v>0.35416666666666669</v>
      </c>
      <c r="E10" s="19">
        <f>+$T$7</f>
        <v>0.75</v>
      </c>
      <c r="F10" s="19">
        <f t="shared" si="0"/>
        <v>0.39583333333333331</v>
      </c>
      <c r="G10" s="70"/>
      <c r="H10" s="75"/>
      <c r="I10" s="12"/>
      <c r="J10" s="23">
        <v>20</v>
      </c>
      <c r="K10" s="25" t="str">
        <f t="shared" si="2"/>
        <v>S</v>
      </c>
      <c r="L10" s="64" t="str">
        <f>+VLOOKUP(DATE($A$2,$A$3,$J10),Sheet1!$AD$1:$AE$14,2,0)</f>
        <v>休日</v>
      </c>
      <c r="M10" s="18"/>
      <c r="N10" s="19"/>
      <c r="O10" s="27" t="str">
        <f t="shared" si="3"/>
        <v/>
      </c>
      <c r="P10" s="68"/>
      <c r="Q10" s="74"/>
    </row>
    <row r="11" spans="1:20" ht="30" customHeight="1" thickBot="1">
      <c r="A11" s="23">
        <v>5</v>
      </c>
      <c r="B11" s="2" t="str">
        <f t="shared" si="1"/>
        <v>S</v>
      </c>
      <c r="C11" s="61" t="str">
        <f>+VLOOKUP(DATE($A$2,$A$3,$A11),Sheet1!$AB$1:$AC$16,2,0)</f>
        <v>休日</v>
      </c>
      <c r="D11" s="18"/>
      <c r="E11" s="19"/>
      <c r="F11" s="19" t="str">
        <f t="shared" si="0"/>
        <v/>
      </c>
      <c r="G11" s="69"/>
      <c r="H11" s="73"/>
      <c r="I11" s="20"/>
      <c r="J11" s="23">
        <v>21</v>
      </c>
      <c r="K11" s="25" t="str">
        <f t="shared" si="2"/>
        <v>M</v>
      </c>
      <c r="L11" s="64" t="str">
        <f>+VLOOKUP(DATE($A$2,$A$3,$J11),Sheet1!$AD$1:$AE$14,2,0)</f>
        <v>休日</v>
      </c>
      <c r="M11" s="18"/>
      <c r="N11" s="19"/>
      <c r="O11" s="19" t="str">
        <f t="shared" si="3"/>
        <v/>
      </c>
      <c r="P11" s="70"/>
      <c r="Q11" s="75"/>
    </row>
    <row r="12" spans="1:20" ht="30" customHeight="1" thickBot="1">
      <c r="A12" s="23">
        <v>6</v>
      </c>
      <c r="B12" s="2" t="str">
        <f t="shared" si="1"/>
        <v>S</v>
      </c>
      <c r="C12" s="61" t="str">
        <f>+VLOOKUP(DATE($A$2,$A$3,$A12),Sheet1!$AB$1:$AC$16,2,0)</f>
        <v>休日</v>
      </c>
      <c r="D12" s="18"/>
      <c r="E12" s="19"/>
      <c r="F12" s="19" t="str">
        <f t="shared" si="0"/>
        <v/>
      </c>
      <c r="G12" s="70"/>
      <c r="H12" s="75"/>
      <c r="I12" s="20"/>
      <c r="J12" s="23">
        <v>22</v>
      </c>
      <c r="K12" s="28" t="str">
        <f t="shared" si="2"/>
        <v>T</v>
      </c>
      <c r="L12" s="64" t="str">
        <f>+VLOOKUP(DATE($A$2,$A$3,$J12),Sheet1!$AD$1:$AE$14,2,0)</f>
        <v>休日</v>
      </c>
      <c r="M12" s="18"/>
      <c r="N12" s="19"/>
      <c r="O12" s="19" t="str">
        <f t="shared" si="3"/>
        <v/>
      </c>
      <c r="P12" s="70"/>
      <c r="Q12" s="75"/>
    </row>
    <row r="13" spans="1:20" ht="30" customHeight="1" thickBot="1">
      <c r="A13" s="23">
        <v>7</v>
      </c>
      <c r="B13" s="2" t="str">
        <f t="shared" si="1"/>
        <v>M</v>
      </c>
      <c r="C13" s="61" t="str">
        <f>+VLOOKUP(DATE($A$2,$A$3,$A13),Sheet1!$AB$1:$AC$16,2,0)</f>
        <v/>
      </c>
      <c r="D13" s="18">
        <f>+$S$7</f>
        <v>0.35416666666666669</v>
      </c>
      <c r="E13" s="19">
        <f>+$T$7</f>
        <v>0.75</v>
      </c>
      <c r="F13" s="19">
        <f t="shared" si="0"/>
        <v>0.39583333333333331</v>
      </c>
      <c r="G13" s="69"/>
      <c r="H13" s="73"/>
      <c r="I13" s="20"/>
      <c r="J13" s="23">
        <v>23</v>
      </c>
      <c r="K13" s="25" t="str">
        <f t="shared" si="2"/>
        <v>W</v>
      </c>
      <c r="L13" s="64" t="str">
        <f>+VLOOKUP(DATE($A$2,$A$3,$J13),Sheet1!$AD$1:$AE$14,2,0)</f>
        <v>休日</v>
      </c>
      <c r="M13" s="18"/>
      <c r="N13" s="19"/>
      <c r="O13" s="19" t="str">
        <f t="shared" si="3"/>
        <v/>
      </c>
      <c r="P13" s="69"/>
      <c r="Q13" s="73"/>
    </row>
    <row r="14" spans="1:20" ht="30" customHeight="1" thickBot="1">
      <c r="A14" s="23">
        <v>8</v>
      </c>
      <c r="B14" s="2" t="str">
        <f t="shared" si="1"/>
        <v>T</v>
      </c>
      <c r="C14" s="61" t="str">
        <f>+VLOOKUP(DATE($A$2,$A$3,$A14),Sheet1!$AB$1:$AC$16,2,0)</f>
        <v/>
      </c>
      <c r="D14" s="18">
        <f>+$S$7</f>
        <v>0.35416666666666669</v>
      </c>
      <c r="E14" s="19">
        <f>+$T$7</f>
        <v>0.75</v>
      </c>
      <c r="F14" s="19">
        <f t="shared" si="0"/>
        <v>0.39583333333333331</v>
      </c>
      <c r="G14" s="70"/>
      <c r="H14" s="75"/>
      <c r="I14" s="6"/>
      <c r="J14" s="23">
        <v>24</v>
      </c>
      <c r="K14" s="25" t="str">
        <f t="shared" si="2"/>
        <v>T</v>
      </c>
      <c r="L14" s="64" t="str">
        <f>+VLOOKUP(DATE($A$2,$A$3,$J14),Sheet1!$AD$1:$AE$14,2,0)</f>
        <v/>
      </c>
      <c r="M14" s="18">
        <f>+$S$7</f>
        <v>0.35416666666666669</v>
      </c>
      <c r="N14" s="19">
        <f>+$T$7</f>
        <v>0.75</v>
      </c>
      <c r="O14" s="19">
        <f t="shared" si="3"/>
        <v>0.39583333333333331</v>
      </c>
      <c r="P14" s="69"/>
      <c r="Q14" s="73"/>
    </row>
    <row r="15" spans="1:20" ht="30" customHeight="1" thickBot="1">
      <c r="A15" s="23">
        <v>9</v>
      </c>
      <c r="B15" s="2" t="str">
        <f t="shared" si="1"/>
        <v>W</v>
      </c>
      <c r="C15" s="61" t="str">
        <f>+VLOOKUP(DATE($A$2,$A$3,$A15),Sheet1!$AB$1:$AC$16,2,0)</f>
        <v/>
      </c>
      <c r="D15" s="18">
        <f>+$S$7</f>
        <v>0.35416666666666669</v>
      </c>
      <c r="E15" s="19">
        <f>+$T$7</f>
        <v>0.75</v>
      </c>
      <c r="F15" s="19">
        <f t="shared" si="0"/>
        <v>0.39583333333333331</v>
      </c>
      <c r="G15" s="69"/>
      <c r="H15" s="73"/>
      <c r="I15" s="24"/>
      <c r="J15" s="23">
        <v>25</v>
      </c>
      <c r="K15" s="25" t="str">
        <f t="shared" si="2"/>
        <v>F</v>
      </c>
      <c r="L15" s="64" t="str">
        <f>+VLOOKUP(DATE($A$2,$A$3,$J15),Sheet1!$AD$1:$AE$14,2,0)</f>
        <v/>
      </c>
      <c r="M15" s="18">
        <f>+$S$7</f>
        <v>0.35416666666666669</v>
      </c>
      <c r="N15" s="19">
        <f>+$T$7</f>
        <v>0.75</v>
      </c>
      <c r="O15" s="19">
        <f t="shared" si="3"/>
        <v>0.39583333333333331</v>
      </c>
      <c r="P15" s="68"/>
      <c r="Q15" s="74"/>
    </row>
    <row r="16" spans="1:20" ht="30" customHeight="1" thickBot="1">
      <c r="A16" s="23">
        <v>10</v>
      </c>
      <c r="B16" s="2" t="str">
        <f t="shared" si="1"/>
        <v>T</v>
      </c>
      <c r="C16" s="61" t="str">
        <f>+VLOOKUP(DATE($A$2,$A$3,$A16),Sheet1!$AB$1:$AC$16,2,0)</f>
        <v/>
      </c>
      <c r="D16" s="18">
        <f>+$S$7</f>
        <v>0.35416666666666669</v>
      </c>
      <c r="E16" s="19">
        <f>+$T$7</f>
        <v>0.75</v>
      </c>
      <c r="F16" s="19">
        <f t="shared" si="0"/>
        <v>0.39583333333333331</v>
      </c>
      <c r="G16" s="69"/>
      <c r="H16" s="73"/>
      <c r="I16" s="24"/>
      <c r="J16" s="23">
        <v>26</v>
      </c>
      <c r="K16" s="25" t="str">
        <f t="shared" si="2"/>
        <v>S</v>
      </c>
      <c r="L16" s="64" t="str">
        <f>+VLOOKUP(DATE($A$2,$A$3,$J16),Sheet1!$AD$1:$AE$14,2,0)</f>
        <v>休日</v>
      </c>
      <c r="M16" s="18"/>
      <c r="N16" s="19"/>
      <c r="O16" s="19" t="str">
        <f t="shared" si="3"/>
        <v/>
      </c>
      <c r="P16" s="70"/>
      <c r="Q16" s="75"/>
    </row>
    <row r="17" spans="1:18" ht="30" customHeight="1" thickBot="1">
      <c r="A17" s="23">
        <v>11</v>
      </c>
      <c r="B17" s="2" t="str">
        <f t="shared" si="1"/>
        <v>F</v>
      </c>
      <c r="C17" s="61" t="str">
        <f>+VLOOKUP(DATE($A$2,$A$3,$A17),Sheet1!$AB$1:$AC$16,2,0)</f>
        <v/>
      </c>
      <c r="D17" s="29">
        <f>+$S$7</f>
        <v>0.35416666666666669</v>
      </c>
      <c r="E17" s="27">
        <f>+$T$7</f>
        <v>0.75</v>
      </c>
      <c r="F17" s="19">
        <f t="shared" si="0"/>
        <v>0.39583333333333331</v>
      </c>
      <c r="G17" s="69"/>
      <c r="H17" s="73"/>
      <c r="I17" s="24"/>
      <c r="J17" s="23">
        <v>27</v>
      </c>
      <c r="K17" s="25" t="str">
        <f t="shared" si="2"/>
        <v>S</v>
      </c>
      <c r="L17" s="64" t="str">
        <f>+VLOOKUP(DATE($A$2,$A$3,$J17),Sheet1!$AD$1:$AE$14,2,0)</f>
        <v>休日</v>
      </c>
      <c r="M17" s="29"/>
      <c r="N17" s="27"/>
      <c r="O17" s="19" t="str">
        <f t="shared" si="3"/>
        <v/>
      </c>
      <c r="P17" s="70"/>
      <c r="Q17" s="75"/>
    </row>
    <row r="18" spans="1:18" ht="30" customHeight="1" thickBot="1">
      <c r="A18" s="23">
        <v>12</v>
      </c>
      <c r="B18" s="2" t="str">
        <f t="shared" si="1"/>
        <v>S</v>
      </c>
      <c r="C18" s="61" t="str">
        <f>+VLOOKUP(DATE($A$2,$A$3,$A18),Sheet1!$AB$1:$AC$16,2,0)</f>
        <v>休日</v>
      </c>
      <c r="D18" s="29"/>
      <c r="E18" s="27"/>
      <c r="F18" s="19" t="str">
        <f t="shared" si="0"/>
        <v/>
      </c>
      <c r="G18" s="69"/>
      <c r="H18" s="73"/>
      <c r="I18" s="24"/>
      <c r="J18" s="23">
        <v>28</v>
      </c>
      <c r="K18" s="25" t="str">
        <f t="shared" si="2"/>
        <v>M</v>
      </c>
      <c r="L18" s="64" t="str">
        <f>+VLOOKUP(DATE($A$2,$A$3,$J18),Sheet1!$AD$1:$AE$14,2,0)</f>
        <v/>
      </c>
      <c r="M18" s="29">
        <f>+$S$7</f>
        <v>0.35416666666666669</v>
      </c>
      <c r="N18" s="27">
        <f>+$T$7</f>
        <v>0.75</v>
      </c>
      <c r="O18" s="19">
        <f t="shared" si="3"/>
        <v>0.39583333333333331</v>
      </c>
      <c r="P18" s="70"/>
      <c r="Q18" s="75"/>
    </row>
    <row r="19" spans="1:18" ht="30" customHeight="1" thickBot="1">
      <c r="A19" s="23">
        <v>13</v>
      </c>
      <c r="B19" s="2" t="str">
        <f t="shared" si="1"/>
        <v>S</v>
      </c>
      <c r="C19" s="61" t="str">
        <f>+VLOOKUP(DATE($A$2,$A$3,$A19),Sheet1!$AB$1:$AC$16,2,0)</f>
        <v>休日</v>
      </c>
      <c r="D19" s="29"/>
      <c r="E19" s="27"/>
      <c r="F19" s="19" t="str">
        <f t="shared" si="0"/>
        <v/>
      </c>
      <c r="G19" s="70"/>
      <c r="H19" s="75"/>
      <c r="I19" s="24"/>
      <c r="J19" s="23">
        <v>29</v>
      </c>
      <c r="K19" s="25" t="str">
        <f t="shared" si="2"/>
        <v>T</v>
      </c>
      <c r="L19" s="64" t="str">
        <f>+VLOOKUP(DATE($A$2,$A$3,$J19),Sheet1!$AD$1:$AE$14,2,0)</f>
        <v/>
      </c>
      <c r="M19" s="18">
        <f>+$S$7</f>
        <v>0.35416666666666669</v>
      </c>
      <c r="N19" s="19">
        <f>+$T$7</f>
        <v>0.75</v>
      </c>
      <c r="O19" s="19">
        <f t="shared" si="3"/>
        <v>0.39583333333333331</v>
      </c>
      <c r="P19" s="69"/>
      <c r="Q19" s="73"/>
    </row>
    <row r="20" spans="1:18" ht="30" customHeight="1" thickBot="1">
      <c r="A20" s="23">
        <v>14</v>
      </c>
      <c r="B20" s="2" t="str">
        <f t="shared" si="1"/>
        <v>M</v>
      </c>
      <c r="C20" s="61" t="str">
        <f>+VLOOKUP(DATE($A$2,$A$3,$A20),Sheet1!$AB$1:$AC$16,2,0)</f>
        <v/>
      </c>
      <c r="D20" s="29">
        <f>+$S$7</f>
        <v>0.35416666666666669</v>
      </c>
      <c r="E20" s="27">
        <f>+$T$7</f>
        <v>0.75</v>
      </c>
      <c r="F20" s="27">
        <f t="shared" si="0"/>
        <v>0.39583333333333331</v>
      </c>
      <c r="G20" s="70"/>
      <c r="H20" s="75"/>
      <c r="I20" s="12"/>
      <c r="J20" s="23">
        <v>30</v>
      </c>
      <c r="K20" s="25" t="str">
        <f t="shared" si="2"/>
        <v>W</v>
      </c>
      <c r="L20" s="64" t="str">
        <f>+VLOOKUP(DATE($A$2,$A$3,$J20),Sheet1!$AD$1:$AE$14,2,0)</f>
        <v/>
      </c>
      <c r="M20" s="18">
        <f>+$S$7</f>
        <v>0.35416666666666669</v>
      </c>
      <c r="N20" s="19">
        <f>+$T$7</f>
        <v>0.75</v>
      </c>
      <c r="O20" s="19">
        <f t="shared" si="3"/>
        <v>0.39583333333333331</v>
      </c>
      <c r="P20" s="68"/>
      <c r="Q20" s="74"/>
    </row>
    <row r="21" spans="1:18" ht="30" customHeight="1" thickBot="1">
      <c r="A21" s="23">
        <v>15</v>
      </c>
      <c r="B21" s="2" t="str">
        <f t="shared" si="1"/>
        <v>T</v>
      </c>
      <c r="C21" s="61" t="str">
        <f>+VLOOKUP(DATE($A$2,$A$3,$A21),Sheet1!$AB$1:$AC$16,2,0)</f>
        <v/>
      </c>
      <c r="D21" s="29">
        <f>+$S$7</f>
        <v>0.35416666666666669</v>
      </c>
      <c r="E21" s="27">
        <f>+$T$7</f>
        <v>0.75</v>
      </c>
      <c r="F21" s="27">
        <f t="shared" si="0"/>
        <v>0.39583333333333331</v>
      </c>
      <c r="G21" s="68"/>
      <c r="H21" s="74"/>
      <c r="I21" s="12"/>
      <c r="J21" s="30"/>
      <c r="K21" s="13"/>
      <c r="L21" s="64" t="e">
        <f>+VLOOKUP(DATE($A$2,$A$3,$J21),Sheet1!$AD$1:$AE$14,2,0)</f>
        <v>#N/A</v>
      </c>
      <c r="M21" s="31"/>
      <c r="N21" s="32"/>
      <c r="O21" s="32" t="str">
        <f t="shared" si="3"/>
        <v/>
      </c>
      <c r="P21" s="71"/>
      <c r="Q21" s="76"/>
    </row>
    <row r="22" spans="1:18" ht="30" customHeight="1" thickBot="1">
      <c r="A22" s="30">
        <v>16</v>
      </c>
      <c r="B22" s="3" t="str">
        <f t="shared" si="1"/>
        <v>W</v>
      </c>
      <c r="C22" s="61" t="str">
        <f>+VLOOKUP(DATE($A$2,$A$3,$A22),Sheet1!$AB$1:$AC$16,2,0)</f>
        <v/>
      </c>
      <c r="D22" s="33">
        <f>+$S$7</f>
        <v>0.35416666666666669</v>
      </c>
      <c r="E22" s="32">
        <f>+$T$7</f>
        <v>0.75</v>
      </c>
      <c r="F22" s="32">
        <f t="shared" si="0"/>
        <v>0.39583333333333331</v>
      </c>
      <c r="G22" s="71"/>
      <c r="H22" s="76"/>
      <c r="I22" s="24"/>
      <c r="J22" s="127" t="s">
        <v>87</v>
      </c>
      <c r="K22" s="125"/>
      <c r="L22" s="125"/>
      <c r="M22" s="125"/>
      <c r="N22" s="125"/>
      <c r="O22" s="34">
        <f>SUM(F7:F22,O7:O21)</f>
        <v>7.5208333333333313</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IF(O22&gt;Sheet1!A2*Sheet1!C7+Sheet1!A5,"Required","Not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29" priority="2">
      <formula>$C7="休日"</formula>
    </cfRule>
  </conditionalFormatting>
  <conditionalFormatting sqref="J7:Q21">
    <cfRule type="expression" dxfId="28" priority="1">
      <formula>$L7="休日"</formula>
    </cfRule>
  </conditionalFormatting>
  <conditionalFormatting sqref="J22:Q22">
    <cfRule type="expression" dxfId="27" priority="3">
      <formula>$K22="日"</formula>
    </cfRule>
    <cfRule type="expression" dxfId="26"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083D80-D8C2-4541-9555-DF52942F9B70}">
          <x14:formula1>
            <xm:f>Sheet1!$B$16:$B$27</xm:f>
          </x14:formula1>
          <xm:sqref>G7:G22 P7:P21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1B7C-D9DB-4986-BDF3-F436D2F385CB}">
  <dimension ref="A1:T34"/>
  <sheetViews>
    <sheetView view="pageBreakPreview" topLeftCell="A12" zoomScaleNormal="100" zoomScaleSheetLayoutView="100" workbookViewId="0">
      <selection activeCell="V18" sqref="V18"/>
    </sheetView>
  </sheetViews>
  <sheetFormatPr defaultColWidth="9" defaultRowHeight="16.5" outlineLevelCol="1"/>
  <cols>
    <col min="1" max="2" width="4.625" style="5" customWidth="1"/>
    <col min="3" max="3" width="4.625" style="5" hidden="1" customWidth="1" outlineLevel="1"/>
    <col min="4" max="4" width="11.5" style="5" customWidth="1" collapsed="1"/>
    <col min="5" max="5" width="11.5" style="5" customWidth="1"/>
    <col min="6" max="6" width="11.125" style="5" customWidth="1"/>
    <col min="7" max="8" width="9.375" style="5" customWidth="1"/>
    <col min="9" max="9" width="3.125" style="5" customWidth="1"/>
    <col min="10" max="11" width="4.125" style="5" customWidth="1"/>
    <col min="12" max="12" width="10.5" style="5" hidden="1" customWidth="1" outlineLevel="1"/>
    <col min="13" max="13" width="11.5" style="5" customWidth="1" collapsed="1"/>
    <col min="14" max="14" width="11.5" style="5" customWidth="1"/>
    <col min="15" max="15" width="11.125" style="5" customWidth="1"/>
    <col min="16" max="17" width="9.375" style="5" customWidth="1"/>
    <col min="18" max="16384" width="9" style="5"/>
  </cols>
  <sheetData>
    <row r="1" spans="1:20" ht="50.25" customHeight="1">
      <c r="A1" s="142" t="s">
        <v>99</v>
      </c>
      <c r="B1" s="142"/>
      <c r="C1" s="142"/>
      <c r="D1" s="142"/>
      <c r="E1" s="142"/>
      <c r="F1" s="142"/>
      <c r="G1" s="142"/>
      <c r="H1" s="142"/>
      <c r="I1" s="142"/>
      <c r="J1" s="142"/>
      <c r="K1" s="142"/>
      <c r="L1" s="142"/>
      <c r="M1" s="142"/>
      <c r="N1" s="142"/>
      <c r="O1" s="142"/>
      <c r="P1" s="142"/>
      <c r="Q1" s="142"/>
    </row>
    <row r="2" spans="1:20" ht="26.25" customHeight="1">
      <c r="A2" s="120">
        <v>2026</v>
      </c>
      <c r="B2" s="120"/>
      <c r="C2" s="47"/>
      <c r="D2" s="53" t="s">
        <v>45</v>
      </c>
      <c r="E2" s="143"/>
      <c r="F2" s="143"/>
      <c r="G2" s="143"/>
      <c r="H2" s="143"/>
      <c r="I2" s="54"/>
      <c r="J2" s="144" t="s">
        <v>46</v>
      </c>
      <c r="K2" s="144"/>
      <c r="L2" s="62"/>
      <c r="M2" s="145"/>
      <c r="N2" s="145"/>
      <c r="O2" s="145"/>
      <c r="P2" s="145"/>
      <c r="Q2" s="145"/>
    </row>
    <row r="3" spans="1:20" ht="26.25" customHeight="1">
      <c r="A3" s="120">
        <v>10</v>
      </c>
      <c r="B3" s="120"/>
      <c r="C3" s="47"/>
      <c r="D3" s="53" t="s">
        <v>47</v>
      </c>
      <c r="E3" s="53"/>
      <c r="F3" s="53"/>
      <c r="G3" s="53"/>
      <c r="H3" s="55"/>
      <c r="I3" s="55"/>
      <c r="J3" s="140" t="s">
        <v>48</v>
      </c>
      <c r="K3" s="140"/>
      <c r="L3" s="63"/>
      <c r="M3" s="56"/>
      <c r="N3" s="65" t="s">
        <v>49</v>
      </c>
      <c r="O3" s="141"/>
      <c r="P3" s="141"/>
      <c r="Q3" s="141"/>
    </row>
    <row r="4" spans="1:20" ht="6" customHeight="1" thickBot="1"/>
    <row r="5" spans="1:20" ht="37.5" customHeight="1">
      <c r="A5" s="106" t="s">
        <v>50</v>
      </c>
      <c r="B5" s="146"/>
      <c r="C5" s="59"/>
      <c r="D5" s="136" t="s">
        <v>69</v>
      </c>
      <c r="E5" s="137"/>
      <c r="F5" s="112" t="s">
        <v>51</v>
      </c>
      <c r="G5" s="112" t="s">
        <v>55</v>
      </c>
      <c r="H5" s="138" t="s">
        <v>121</v>
      </c>
      <c r="I5" s="12"/>
      <c r="J5" s="106" t="s">
        <v>50</v>
      </c>
      <c r="K5" s="146"/>
      <c r="L5" s="59"/>
      <c r="M5" s="136" t="s">
        <v>69</v>
      </c>
      <c r="N5" s="137"/>
      <c r="O5" s="112" t="s">
        <v>51</v>
      </c>
      <c r="P5" s="112" t="s">
        <v>55</v>
      </c>
      <c r="Q5" s="138" t="s">
        <v>125</v>
      </c>
      <c r="S5" s="150" t="s">
        <v>126</v>
      </c>
    </row>
    <row r="6" spans="1:20" ht="25.5" customHeight="1" thickBot="1">
      <c r="A6" s="107"/>
      <c r="B6" s="147"/>
      <c r="C6" s="60"/>
      <c r="D6" s="57" t="s">
        <v>52</v>
      </c>
      <c r="E6" s="58" t="s">
        <v>53</v>
      </c>
      <c r="F6" s="113"/>
      <c r="G6" s="113"/>
      <c r="H6" s="139"/>
      <c r="I6" s="16"/>
      <c r="J6" s="107"/>
      <c r="K6" s="147"/>
      <c r="L6" s="60"/>
      <c r="M6" s="57" t="s">
        <v>52</v>
      </c>
      <c r="N6" s="58" t="s">
        <v>53</v>
      </c>
      <c r="O6" s="113"/>
      <c r="P6" s="113"/>
      <c r="Q6" s="139"/>
      <c r="S6" s="151" t="s">
        <v>127</v>
      </c>
      <c r="T6" s="151" t="s">
        <v>128</v>
      </c>
    </row>
    <row r="7" spans="1:20" ht="30" customHeight="1" thickBot="1">
      <c r="A7" s="17">
        <v>1</v>
      </c>
      <c r="B7" s="1" t="str">
        <f>LEFT(TEXT(DATE($A$2,$A$3,A7),"ddd"))</f>
        <v>T</v>
      </c>
      <c r="C7" s="61" t="str">
        <f>+VLOOKUP(DATE($A$2,$A$3,$A7),Sheet1!$AF$1:$AG$16,2,0)</f>
        <v/>
      </c>
      <c r="D7" s="18">
        <f>+$S$7</f>
        <v>0.35416666666666669</v>
      </c>
      <c r="E7" s="19">
        <f>+$T$7</f>
        <v>0.75</v>
      </c>
      <c r="F7" s="19">
        <f t="shared" ref="F7:F22" si="0">IF(D7="","",E7-D7)</f>
        <v>0.39583333333333331</v>
      </c>
      <c r="G7" s="67"/>
      <c r="H7" s="72"/>
      <c r="I7" s="20"/>
      <c r="J7" s="17">
        <v>17</v>
      </c>
      <c r="K7" s="4" t="str">
        <f>LEFT(TEXT(DATE($A$2,$A$3,J7),"ddd"))</f>
        <v>S</v>
      </c>
      <c r="L7" s="64" t="str">
        <f>+VLOOKUP(DATE($A$2,$A$3,$J7),Sheet1!$AH$1:$AI$15,2,0)</f>
        <v>休日</v>
      </c>
      <c r="M7" s="21"/>
      <c r="N7" s="22"/>
      <c r="O7" s="22" t="str">
        <f>IF(M7="","",N7-M7)</f>
        <v/>
      </c>
      <c r="P7" s="67"/>
      <c r="Q7" s="72"/>
      <c r="S7" s="152">
        <v>0.35416666666666669</v>
      </c>
      <c r="T7" s="152">
        <v>0.75</v>
      </c>
    </row>
    <row r="8" spans="1:20" ht="30" customHeight="1" thickBot="1">
      <c r="A8" s="23">
        <v>2</v>
      </c>
      <c r="B8" s="2" t="str">
        <f t="shared" ref="B8:B22" si="1">LEFT(TEXT(DATE($A$2,$A$3,A8),"ddd"))</f>
        <v>F</v>
      </c>
      <c r="C8" s="61" t="str">
        <f>+VLOOKUP(DATE($A$2,$A$3,$A8),Sheet1!$AF$1:$AG$16,2,0)</f>
        <v/>
      </c>
      <c r="D8" s="18">
        <f>+$S$7</f>
        <v>0.35416666666666669</v>
      </c>
      <c r="E8" s="19">
        <f>+$T$7</f>
        <v>0.75</v>
      </c>
      <c r="F8" s="19">
        <f t="shared" si="0"/>
        <v>0.39583333333333331</v>
      </c>
      <c r="G8" s="70"/>
      <c r="H8" s="75"/>
      <c r="I8" s="24"/>
      <c r="J8" s="23">
        <v>18</v>
      </c>
      <c r="K8" s="25" t="str">
        <f t="shared" ref="K8:K21" si="2">LEFT(TEXT(DATE($A$2,$A$3,J8),"ddd"))</f>
        <v>S</v>
      </c>
      <c r="L8" s="64" t="str">
        <f>+VLOOKUP(DATE($A$2,$A$3,$J8),Sheet1!$AH$1:$AI$15,2,0)</f>
        <v>休日</v>
      </c>
      <c r="M8" s="26"/>
      <c r="N8" s="27"/>
      <c r="O8" s="27" t="str">
        <f t="shared" ref="O8:O21" si="3">IF(M8="","",N8-M8)</f>
        <v/>
      </c>
      <c r="P8" s="69"/>
      <c r="Q8" s="73"/>
      <c r="S8" s="150" t="s">
        <v>129</v>
      </c>
    </row>
    <row r="9" spans="1:20" ht="30" customHeight="1" thickBot="1">
      <c r="A9" s="23">
        <v>3</v>
      </c>
      <c r="B9" s="2" t="str">
        <f t="shared" si="1"/>
        <v>S</v>
      </c>
      <c r="C9" s="61" t="str">
        <f>+VLOOKUP(DATE($A$2,$A$3,$A9),Sheet1!$AF$1:$AG$16,2,0)</f>
        <v>休日</v>
      </c>
      <c r="D9" s="18"/>
      <c r="E9" s="19"/>
      <c r="F9" s="19" t="str">
        <f t="shared" si="0"/>
        <v/>
      </c>
      <c r="G9" s="69"/>
      <c r="H9" s="73"/>
      <c r="I9" s="24"/>
      <c r="J9" s="23">
        <v>19</v>
      </c>
      <c r="K9" s="25" t="str">
        <f t="shared" si="2"/>
        <v>M</v>
      </c>
      <c r="L9" s="64" t="str">
        <f>+VLOOKUP(DATE($A$2,$A$3,$J9),Sheet1!$AH$1:$AI$15,2,0)</f>
        <v/>
      </c>
      <c r="M9" s="26">
        <f>+$S$7</f>
        <v>0.35416666666666669</v>
      </c>
      <c r="N9" s="27">
        <f>+$T$7</f>
        <v>0.75</v>
      </c>
      <c r="O9" s="27">
        <f t="shared" si="3"/>
        <v>0.39583333333333331</v>
      </c>
      <c r="P9" s="69"/>
      <c r="Q9" s="73"/>
    </row>
    <row r="10" spans="1:20" ht="30" customHeight="1" thickBot="1">
      <c r="A10" s="23">
        <v>4</v>
      </c>
      <c r="B10" s="2" t="str">
        <f t="shared" si="1"/>
        <v>S</v>
      </c>
      <c r="C10" s="61" t="str">
        <f>+VLOOKUP(DATE($A$2,$A$3,$A10),Sheet1!$AF$1:$AG$16,2,0)</f>
        <v>休日</v>
      </c>
      <c r="D10" s="18"/>
      <c r="E10" s="19"/>
      <c r="F10" s="19" t="str">
        <f t="shared" si="0"/>
        <v/>
      </c>
      <c r="G10" s="70"/>
      <c r="H10" s="75"/>
      <c r="I10" s="12"/>
      <c r="J10" s="23">
        <v>20</v>
      </c>
      <c r="K10" s="25" t="str">
        <f t="shared" si="2"/>
        <v>T</v>
      </c>
      <c r="L10" s="64" t="str">
        <f>+VLOOKUP(DATE($A$2,$A$3,$J10),Sheet1!$AH$1:$AI$15,2,0)</f>
        <v/>
      </c>
      <c r="M10" s="18">
        <f>+$S$7</f>
        <v>0.35416666666666669</v>
      </c>
      <c r="N10" s="19">
        <f>+$T$7</f>
        <v>0.75</v>
      </c>
      <c r="O10" s="27">
        <f t="shared" si="3"/>
        <v>0.39583333333333331</v>
      </c>
      <c r="P10" s="68"/>
      <c r="Q10" s="74"/>
    </row>
    <row r="11" spans="1:20" ht="30" customHeight="1" thickBot="1">
      <c r="A11" s="23">
        <v>5</v>
      </c>
      <c r="B11" s="2" t="str">
        <f t="shared" si="1"/>
        <v>M</v>
      </c>
      <c r="C11" s="61" t="str">
        <f>+VLOOKUP(DATE($A$2,$A$3,$A11),Sheet1!$AF$1:$AG$16,2,0)</f>
        <v/>
      </c>
      <c r="D11" s="18">
        <f>+$S$7</f>
        <v>0.35416666666666669</v>
      </c>
      <c r="E11" s="19">
        <f>+$T$7</f>
        <v>0.75</v>
      </c>
      <c r="F11" s="19">
        <f t="shared" si="0"/>
        <v>0.39583333333333331</v>
      </c>
      <c r="G11" s="69"/>
      <c r="H11" s="73"/>
      <c r="I11" s="20"/>
      <c r="J11" s="23">
        <v>21</v>
      </c>
      <c r="K11" s="25" t="str">
        <f t="shared" si="2"/>
        <v>W</v>
      </c>
      <c r="L11" s="64" t="str">
        <f>+VLOOKUP(DATE($A$2,$A$3,$J11),Sheet1!$AH$1:$AI$15,2,0)</f>
        <v/>
      </c>
      <c r="M11" s="18">
        <f>+$S$7</f>
        <v>0.35416666666666669</v>
      </c>
      <c r="N11" s="19">
        <f>+$T$7</f>
        <v>0.75</v>
      </c>
      <c r="O11" s="19">
        <f t="shared" si="3"/>
        <v>0.39583333333333331</v>
      </c>
      <c r="P11" s="70"/>
      <c r="Q11" s="75"/>
    </row>
    <row r="12" spans="1:20" ht="30" customHeight="1" thickBot="1">
      <c r="A12" s="23">
        <v>6</v>
      </c>
      <c r="B12" s="2" t="str">
        <f t="shared" si="1"/>
        <v>T</v>
      </c>
      <c r="C12" s="61" t="str">
        <f>+VLOOKUP(DATE($A$2,$A$3,$A12),Sheet1!$AF$1:$AG$16,2,0)</f>
        <v/>
      </c>
      <c r="D12" s="18">
        <f>+$S$7</f>
        <v>0.35416666666666669</v>
      </c>
      <c r="E12" s="19">
        <f>+$T$7</f>
        <v>0.75</v>
      </c>
      <c r="F12" s="19">
        <f t="shared" si="0"/>
        <v>0.39583333333333331</v>
      </c>
      <c r="G12" s="70"/>
      <c r="H12" s="75"/>
      <c r="I12" s="20"/>
      <c r="J12" s="23">
        <v>22</v>
      </c>
      <c r="K12" s="28" t="str">
        <f t="shared" si="2"/>
        <v>T</v>
      </c>
      <c r="L12" s="64" t="str">
        <f>+VLOOKUP(DATE($A$2,$A$3,$J12),Sheet1!$AH$1:$AI$15,2,0)</f>
        <v/>
      </c>
      <c r="M12" s="18">
        <f>+$S$7</f>
        <v>0.35416666666666669</v>
      </c>
      <c r="N12" s="19">
        <f>+$T$7</f>
        <v>0.75</v>
      </c>
      <c r="O12" s="19">
        <f t="shared" si="3"/>
        <v>0.39583333333333331</v>
      </c>
      <c r="P12" s="70"/>
      <c r="Q12" s="75"/>
    </row>
    <row r="13" spans="1:20" ht="30" customHeight="1" thickBot="1">
      <c r="A13" s="23">
        <v>7</v>
      </c>
      <c r="B13" s="2" t="str">
        <f t="shared" si="1"/>
        <v>W</v>
      </c>
      <c r="C13" s="61" t="str">
        <f>+VLOOKUP(DATE($A$2,$A$3,$A13),Sheet1!$AF$1:$AG$16,2,0)</f>
        <v/>
      </c>
      <c r="D13" s="18">
        <f>+$S$7</f>
        <v>0.35416666666666669</v>
      </c>
      <c r="E13" s="19">
        <f>+$T$7</f>
        <v>0.75</v>
      </c>
      <c r="F13" s="19">
        <f t="shared" si="0"/>
        <v>0.39583333333333331</v>
      </c>
      <c r="G13" s="69"/>
      <c r="H13" s="73"/>
      <c r="I13" s="20"/>
      <c r="J13" s="23">
        <v>23</v>
      </c>
      <c r="K13" s="25" t="str">
        <f t="shared" si="2"/>
        <v>F</v>
      </c>
      <c r="L13" s="64" t="str">
        <f>+VLOOKUP(DATE($A$2,$A$3,$J13),Sheet1!$AH$1:$AI$15,2,0)</f>
        <v/>
      </c>
      <c r="M13" s="18">
        <f>+$S$7</f>
        <v>0.35416666666666669</v>
      </c>
      <c r="N13" s="19">
        <f>+$T$7</f>
        <v>0.75</v>
      </c>
      <c r="O13" s="19">
        <f t="shared" si="3"/>
        <v>0.39583333333333331</v>
      </c>
      <c r="P13" s="69"/>
      <c r="Q13" s="73"/>
    </row>
    <row r="14" spans="1:20" ht="30" customHeight="1" thickBot="1">
      <c r="A14" s="23">
        <v>8</v>
      </c>
      <c r="B14" s="2" t="str">
        <f t="shared" si="1"/>
        <v>T</v>
      </c>
      <c r="C14" s="61" t="str">
        <f>+VLOOKUP(DATE($A$2,$A$3,$A14),Sheet1!$AF$1:$AG$16,2,0)</f>
        <v/>
      </c>
      <c r="D14" s="18">
        <f>+$S$7</f>
        <v>0.35416666666666669</v>
      </c>
      <c r="E14" s="19">
        <f>+$T$7</f>
        <v>0.75</v>
      </c>
      <c r="F14" s="19">
        <f t="shared" si="0"/>
        <v>0.39583333333333331</v>
      </c>
      <c r="G14" s="70"/>
      <c r="H14" s="75"/>
      <c r="I14" s="6"/>
      <c r="J14" s="23">
        <v>24</v>
      </c>
      <c r="K14" s="25" t="str">
        <f t="shared" si="2"/>
        <v>S</v>
      </c>
      <c r="L14" s="64" t="str">
        <f>+VLOOKUP(DATE($A$2,$A$3,$J14),Sheet1!$AH$1:$AI$15,2,0)</f>
        <v>休日</v>
      </c>
      <c r="M14" s="18"/>
      <c r="N14" s="19"/>
      <c r="O14" s="19" t="str">
        <f t="shared" si="3"/>
        <v/>
      </c>
      <c r="P14" s="69"/>
      <c r="Q14" s="73"/>
    </row>
    <row r="15" spans="1:20" ht="30" customHeight="1" thickBot="1">
      <c r="A15" s="23">
        <v>9</v>
      </c>
      <c r="B15" s="2" t="str">
        <f t="shared" si="1"/>
        <v>F</v>
      </c>
      <c r="C15" s="61" t="str">
        <f>+VLOOKUP(DATE($A$2,$A$3,$A15),Sheet1!$AF$1:$AG$16,2,0)</f>
        <v/>
      </c>
      <c r="D15" s="18">
        <f>+$S$7</f>
        <v>0.35416666666666669</v>
      </c>
      <c r="E15" s="19">
        <f>+$T$7</f>
        <v>0.75</v>
      </c>
      <c r="F15" s="19">
        <f t="shared" si="0"/>
        <v>0.39583333333333331</v>
      </c>
      <c r="G15" s="69"/>
      <c r="H15" s="73"/>
      <c r="I15" s="24"/>
      <c r="J15" s="23">
        <v>25</v>
      </c>
      <c r="K15" s="25" t="str">
        <f t="shared" si="2"/>
        <v>S</v>
      </c>
      <c r="L15" s="64" t="str">
        <f>+VLOOKUP(DATE($A$2,$A$3,$J15),Sheet1!$AH$1:$AI$15,2,0)</f>
        <v>休日</v>
      </c>
      <c r="M15" s="18"/>
      <c r="N15" s="19"/>
      <c r="O15" s="19" t="str">
        <f t="shared" si="3"/>
        <v/>
      </c>
      <c r="P15" s="68"/>
      <c r="Q15" s="74"/>
    </row>
    <row r="16" spans="1:20" ht="30" customHeight="1" thickBot="1">
      <c r="A16" s="23">
        <v>10</v>
      </c>
      <c r="B16" s="2" t="str">
        <f t="shared" si="1"/>
        <v>S</v>
      </c>
      <c r="C16" s="61" t="str">
        <f>+VLOOKUP(DATE($A$2,$A$3,$A16),Sheet1!$AF$1:$AG$16,2,0)</f>
        <v>休日</v>
      </c>
      <c r="D16" s="18"/>
      <c r="E16" s="19"/>
      <c r="F16" s="19" t="str">
        <f t="shared" si="0"/>
        <v/>
      </c>
      <c r="G16" s="69"/>
      <c r="H16" s="73"/>
      <c r="I16" s="24"/>
      <c r="J16" s="23">
        <v>26</v>
      </c>
      <c r="K16" s="25" t="str">
        <f t="shared" si="2"/>
        <v>M</v>
      </c>
      <c r="L16" s="64" t="str">
        <f>+VLOOKUP(DATE($A$2,$A$3,$J16),Sheet1!$AH$1:$AI$15,2,0)</f>
        <v/>
      </c>
      <c r="M16" s="18">
        <f>+$S$7</f>
        <v>0.35416666666666669</v>
      </c>
      <c r="N16" s="19">
        <f>+$T$7</f>
        <v>0.75</v>
      </c>
      <c r="O16" s="19">
        <f t="shared" si="3"/>
        <v>0.39583333333333331</v>
      </c>
      <c r="P16" s="70"/>
      <c r="Q16" s="75"/>
    </row>
    <row r="17" spans="1:18" ht="30" customHeight="1" thickBot="1">
      <c r="A17" s="23">
        <v>11</v>
      </c>
      <c r="B17" s="2" t="str">
        <f t="shared" si="1"/>
        <v>S</v>
      </c>
      <c r="C17" s="61" t="str">
        <f>+VLOOKUP(DATE($A$2,$A$3,$A17),Sheet1!$AF$1:$AG$16,2,0)</f>
        <v>休日</v>
      </c>
      <c r="D17" s="29"/>
      <c r="E17" s="27"/>
      <c r="F17" s="19" t="str">
        <f t="shared" si="0"/>
        <v/>
      </c>
      <c r="G17" s="69"/>
      <c r="H17" s="73"/>
      <c r="I17" s="24"/>
      <c r="J17" s="23">
        <v>27</v>
      </c>
      <c r="K17" s="25" t="str">
        <f t="shared" si="2"/>
        <v>T</v>
      </c>
      <c r="L17" s="64" t="str">
        <f>+VLOOKUP(DATE($A$2,$A$3,$J17),Sheet1!$AH$1:$AI$15,2,0)</f>
        <v/>
      </c>
      <c r="M17" s="29">
        <f>+$S$7</f>
        <v>0.35416666666666669</v>
      </c>
      <c r="N17" s="27">
        <f>+$T$7</f>
        <v>0.75</v>
      </c>
      <c r="O17" s="19">
        <f t="shared" si="3"/>
        <v>0.39583333333333331</v>
      </c>
      <c r="P17" s="70"/>
      <c r="Q17" s="75"/>
    </row>
    <row r="18" spans="1:18" ht="30" customHeight="1" thickBot="1">
      <c r="A18" s="23">
        <v>12</v>
      </c>
      <c r="B18" s="2" t="str">
        <f t="shared" si="1"/>
        <v>M</v>
      </c>
      <c r="C18" s="61" t="str">
        <f>+VLOOKUP(DATE($A$2,$A$3,$A18),Sheet1!$AF$1:$AG$16,2,0)</f>
        <v>休日</v>
      </c>
      <c r="D18" s="29"/>
      <c r="E18" s="27"/>
      <c r="F18" s="19" t="str">
        <f t="shared" si="0"/>
        <v/>
      </c>
      <c r="G18" s="69"/>
      <c r="H18" s="73"/>
      <c r="I18" s="24"/>
      <c r="J18" s="23">
        <v>28</v>
      </c>
      <c r="K18" s="25" t="str">
        <f t="shared" si="2"/>
        <v>W</v>
      </c>
      <c r="L18" s="64" t="str">
        <f>+VLOOKUP(DATE($A$2,$A$3,$J18),Sheet1!$AH$1:$AI$15,2,0)</f>
        <v/>
      </c>
      <c r="M18" s="29">
        <f>+$S$7</f>
        <v>0.35416666666666669</v>
      </c>
      <c r="N18" s="27">
        <f>+$T$7</f>
        <v>0.75</v>
      </c>
      <c r="O18" s="19">
        <f t="shared" si="3"/>
        <v>0.39583333333333331</v>
      </c>
      <c r="P18" s="70"/>
      <c r="Q18" s="75"/>
    </row>
    <row r="19" spans="1:18" ht="30" customHeight="1" thickBot="1">
      <c r="A19" s="23">
        <v>13</v>
      </c>
      <c r="B19" s="2" t="str">
        <f t="shared" si="1"/>
        <v>T</v>
      </c>
      <c r="C19" s="61" t="str">
        <f>+VLOOKUP(DATE($A$2,$A$3,$A19),Sheet1!$AF$1:$AG$16,2,0)</f>
        <v/>
      </c>
      <c r="D19" s="29">
        <f>+$S$7</f>
        <v>0.35416666666666669</v>
      </c>
      <c r="E19" s="27">
        <f>+$T$7</f>
        <v>0.75</v>
      </c>
      <c r="F19" s="19">
        <f t="shared" si="0"/>
        <v>0.39583333333333331</v>
      </c>
      <c r="G19" s="70"/>
      <c r="H19" s="75"/>
      <c r="I19" s="24"/>
      <c r="J19" s="23">
        <v>29</v>
      </c>
      <c r="K19" s="25" t="str">
        <f t="shared" si="2"/>
        <v>T</v>
      </c>
      <c r="L19" s="64" t="str">
        <f>+VLOOKUP(DATE($A$2,$A$3,$J19),Sheet1!$AH$1:$AI$15,2,0)</f>
        <v/>
      </c>
      <c r="M19" s="18">
        <f>+$S$7</f>
        <v>0.35416666666666669</v>
      </c>
      <c r="N19" s="19">
        <f>+$T$7</f>
        <v>0.75</v>
      </c>
      <c r="O19" s="19">
        <f t="shared" si="3"/>
        <v>0.39583333333333331</v>
      </c>
      <c r="P19" s="69"/>
      <c r="Q19" s="73"/>
    </row>
    <row r="20" spans="1:18" ht="30" customHeight="1" thickBot="1">
      <c r="A20" s="23">
        <v>14</v>
      </c>
      <c r="B20" s="2" t="str">
        <f t="shared" si="1"/>
        <v>W</v>
      </c>
      <c r="C20" s="61" t="str">
        <f>+VLOOKUP(DATE($A$2,$A$3,$A20),Sheet1!$AF$1:$AG$16,2,0)</f>
        <v/>
      </c>
      <c r="D20" s="29">
        <f>+$S$7</f>
        <v>0.35416666666666669</v>
      </c>
      <c r="E20" s="27">
        <f>+$T$7</f>
        <v>0.75</v>
      </c>
      <c r="F20" s="27">
        <f t="shared" si="0"/>
        <v>0.39583333333333331</v>
      </c>
      <c r="G20" s="70"/>
      <c r="H20" s="75"/>
      <c r="I20" s="12"/>
      <c r="J20" s="23">
        <v>30</v>
      </c>
      <c r="K20" s="25" t="str">
        <f t="shared" si="2"/>
        <v>F</v>
      </c>
      <c r="L20" s="64" t="str">
        <f>+VLOOKUP(DATE($A$2,$A$3,$J20),Sheet1!$AH$1:$AI$15,2,0)</f>
        <v/>
      </c>
      <c r="M20" s="18">
        <f>+$S$7</f>
        <v>0.35416666666666669</v>
      </c>
      <c r="N20" s="19">
        <f>+$T$7</f>
        <v>0.75</v>
      </c>
      <c r="O20" s="19">
        <f t="shared" si="3"/>
        <v>0.39583333333333331</v>
      </c>
      <c r="P20" s="68"/>
      <c r="Q20" s="74"/>
    </row>
    <row r="21" spans="1:18" ht="30" customHeight="1" thickBot="1">
      <c r="A21" s="23">
        <v>15</v>
      </c>
      <c r="B21" s="2" t="str">
        <f t="shared" si="1"/>
        <v>T</v>
      </c>
      <c r="C21" s="61" t="str">
        <f>+VLOOKUP(DATE($A$2,$A$3,$A21),Sheet1!$AF$1:$AG$16,2,0)</f>
        <v/>
      </c>
      <c r="D21" s="29">
        <f>+$S$7</f>
        <v>0.35416666666666669</v>
      </c>
      <c r="E21" s="27">
        <f>+$T$7</f>
        <v>0.75</v>
      </c>
      <c r="F21" s="27">
        <f t="shared" si="0"/>
        <v>0.39583333333333331</v>
      </c>
      <c r="G21" s="68"/>
      <c r="H21" s="74"/>
      <c r="I21" s="12"/>
      <c r="J21" s="23">
        <v>31</v>
      </c>
      <c r="K21" s="25" t="str">
        <f t="shared" si="2"/>
        <v>S</v>
      </c>
      <c r="L21" s="64" t="str">
        <f>+VLOOKUP(DATE($A$2,$A$3,$J21),Sheet1!$AH$1:$AI$15,2,0)</f>
        <v>休日</v>
      </c>
      <c r="M21" s="31"/>
      <c r="N21" s="32"/>
      <c r="O21" s="32" t="str">
        <f t="shared" si="3"/>
        <v/>
      </c>
      <c r="P21" s="71"/>
      <c r="Q21" s="76"/>
    </row>
    <row r="22" spans="1:18" ht="30" customHeight="1" thickBot="1">
      <c r="A22" s="30">
        <v>16</v>
      </c>
      <c r="B22" s="3" t="str">
        <f t="shared" si="1"/>
        <v>F</v>
      </c>
      <c r="C22" s="61" t="str">
        <f>+VLOOKUP(DATE($A$2,$A$3,$A22),Sheet1!$AF$1:$AG$16,2,0)</f>
        <v/>
      </c>
      <c r="D22" s="33">
        <f>+$S$7</f>
        <v>0.35416666666666669</v>
      </c>
      <c r="E22" s="32">
        <f>+$T$7</f>
        <v>0.75</v>
      </c>
      <c r="F22" s="32">
        <f t="shared" si="0"/>
        <v>0.39583333333333331</v>
      </c>
      <c r="G22" s="71"/>
      <c r="H22" s="76"/>
      <c r="I22" s="24"/>
      <c r="J22" s="127" t="s">
        <v>87</v>
      </c>
      <c r="K22" s="125"/>
      <c r="L22" s="125"/>
      <c r="M22" s="125"/>
      <c r="N22" s="125"/>
      <c r="O22" s="34">
        <f>SUM(F7:F22,O7:O21)</f>
        <v>8.3124999999999982</v>
      </c>
      <c r="P22" s="35"/>
      <c r="Q22" s="36"/>
    </row>
    <row r="23" spans="1:18" ht="6" customHeight="1">
      <c r="A23" s="37"/>
      <c r="E23" s="37"/>
      <c r="F23" s="37"/>
      <c r="G23" s="38"/>
      <c r="H23" s="39"/>
      <c r="I23" s="39"/>
      <c r="J23" s="130"/>
      <c r="K23" s="130"/>
      <c r="L23" s="7"/>
      <c r="M23" s="39"/>
      <c r="N23" s="39"/>
      <c r="O23" s="39"/>
      <c r="P23" s="39"/>
    </row>
    <row r="24" spans="1:18" ht="21.75" customHeight="1" thickBot="1">
      <c r="A24" s="37"/>
      <c r="E24" s="37"/>
      <c r="F24" s="37"/>
      <c r="G24" s="38"/>
      <c r="H24" s="39"/>
      <c r="I24" s="39"/>
      <c r="J24" s="119"/>
      <c r="K24" s="119"/>
      <c r="L24" s="119"/>
      <c r="M24" s="119"/>
      <c r="N24" s="119"/>
      <c r="O24" s="39"/>
      <c r="P24" s="39"/>
    </row>
    <row r="25" spans="1:18" ht="30" customHeight="1" thickBot="1">
      <c r="A25" s="37"/>
      <c r="E25" s="37"/>
      <c r="F25" s="37"/>
      <c r="G25" s="38"/>
      <c r="H25" s="39"/>
      <c r="I25" s="39"/>
      <c r="J25" s="127" t="s">
        <v>122</v>
      </c>
      <c r="K25" s="133"/>
      <c r="L25" s="133"/>
      <c r="M25" s="133"/>
      <c r="N25" s="133"/>
      <c r="O25" s="134"/>
      <c r="P25" s="127" t="str">
        <f>IF(O22&gt;Sheet1!A2*Sheet1!C8+Sheet1!A5,"Required","Not Required")</f>
        <v>Not Required</v>
      </c>
      <c r="Q25" s="134"/>
    </row>
    <row r="26" spans="1:18" ht="22.5" customHeight="1">
      <c r="A26" s="37"/>
      <c r="E26" s="37"/>
      <c r="F26" s="37"/>
      <c r="G26" s="38"/>
      <c r="H26" s="39"/>
      <c r="I26" s="39"/>
      <c r="J26" s="7"/>
      <c r="K26" s="7"/>
      <c r="L26" s="7"/>
      <c r="M26" s="7"/>
      <c r="N26" s="7"/>
      <c r="O26" s="41"/>
      <c r="P26" s="39"/>
    </row>
    <row r="27" spans="1:18" ht="22.5" customHeight="1">
      <c r="A27" s="44" t="s">
        <v>56</v>
      </c>
      <c r="B27" s="131" t="s">
        <v>57</v>
      </c>
      <c r="C27" s="131"/>
      <c r="D27" s="131"/>
      <c r="E27" s="131"/>
      <c r="F27" s="131"/>
      <c r="G27" s="131"/>
      <c r="H27" s="131"/>
      <c r="I27" s="131"/>
      <c r="J27" s="131"/>
      <c r="K27" s="131"/>
      <c r="L27" s="131"/>
      <c r="M27" s="131"/>
      <c r="N27" s="131"/>
      <c r="O27" s="131"/>
      <c r="P27" s="131"/>
      <c r="Q27" s="131"/>
      <c r="R27" s="42"/>
    </row>
    <row r="28" spans="1:18" ht="30.75" customHeight="1">
      <c r="A28" s="66" t="s">
        <v>58</v>
      </c>
      <c r="B28" s="132" t="s">
        <v>59</v>
      </c>
      <c r="C28" s="132"/>
      <c r="D28" s="132"/>
      <c r="E28" s="132"/>
      <c r="F28" s="132"/>
      <c r="G28" s="132"/>
      <c r="H28" s="132"/>
      <c r="I28" s="132"/>
      <c r="J28" s="132"/>
      <c r="K28" s="132"/>
      <c r="L28" s="132"/>
      <c r="M28" s="132"/>
      <c r="N28" s="132"/>
      <c r="O28" s="132"/>
      <c r="P28" s="132"/>
      <c r="Q28" s="132"/>
      <c r="R28" s="42"/>
    </row>
    <row r="29" spans="1:18" ht="22.5" customHeight="1">
      <c r="A29" s="66" t="s">
        <v>60</v>
      </c>
      <c r="B29" s="132" t="s">
        <v>61</v>
      </c>
      <c r="C29" s="132"/>
      <c r="D29" s="132"/>
      <c r="E29" s="132"/>
      <c r="F29" s="132"/>
      <c r="G29" s="132"/>
      <c r="H29" s="132"/>
      <c r="I29" s="132"/>
      <c r="J29" s="132"/>
      <c r="K29" s="132"/>
      <c r="L29" s="132"/>
      <c r="M29" s="132"/>
      <c r="N29" s="132"/>
      <c r="O29" s="132"/>
      <c r="P29" s="132"/>
      <c r="Q29" s="132"/>
      <c r="R29" s="43"/>
    </row>
    <row r="30" spans="1:18" ht="39" customHeight="1">
      <c r="A30" s="44" t="s">
        <v>62</v>
      </c>
      <c r="B30" s="131" t="s">
        <v>63</v>
      </c>
      <c r="C30" s="131"/>
      <c r="D30" s="131"/>
      <c r="E30" s="131"/>
      <c r="F30" s="131"/>
      <c r="G30" s="131"/>
      <c r="H30" s="131"/>
      <c r="I30" s="131"/>
      <c r="J30" s="131"/>
      <c r="K30" s="131"/>
      <c r="L30" s="131"/>
      <c r="M30" s="131"/>
      <c r="N30" s="131"/>
      <c r="O30" s="131"/>
      <c r="P30" s="131"/>
      <c r="Q30" s="131"/>
      <c r="R30" s="44"/>
    </row>
    <row r="31" spans="1:18" s="46" customFormat="1" ht="50.25" customHeight="1">
      <c r="A31" s="66" t="s">
        <v>64</v>
      </c>
      <c r="B31" s="132" t="s">
        <v>96</v>
      </c>
      <c r="C31" s="132"/>
      <c r="D31" s="132"/>
      <c r="E31" s="132"/>
      <c r="F31" s="132"/>
      <c r="G31" s="132"/>
      <c r="H31" s="132"/>
      <c r="I31" s="132"/>
      <c r="J31" s="132"/>
      <c r="K31" s="132"/>
      <c r="L31" s="132"/>
      <c r="M31" s="132"/>
      <c r="N31" s="132"/>
      <c r="O31" s="132"/>
      <c r="P31" s="132"/>
      <c r="Q31" s="132"/>
      <c r="R31" s="45"/>
    </row>
    <row r="32" spans="1:18" s="46" customFormat="1" ht="57.75" customHeight="1">
      <c r="A32" s="66" t="s">
        <v>65</v>
      </c>
      <c r="B32" s="132" t="s">
        <v>124</v>
      </c>
      <c r="C32" s="135"/>
      <c r="D32" s="135"/>
      <c r="E32" s="135"/>
      <c r="F32" s="135"/>
      <c r="G32" s="135"/>
      <c r="H32" s="135"/>
      <c r="I32" s="135"/>
      <c r="J32" s="135"/>
      <c r="K32" s="135"/>
      <c r="L32" s="135"/>
      <c r="M32" s="135"/>
      <c r="N32" s="135"/>
      <c r="O32" s="135"/>
      <c r="P32" s="135"/>
      <c r="Q32" s="135"/>
      <c r="R32" s="45"/>
    </row>
    <row r="33" spans="1:18" ht="22.5" customHeight="1">
      <c r="A33" s="44" t="s">
        <v>67</v>
      </c>
      <c r="B33" s="131" t="s">
        <v>66</v>
      </c>
      <c r="C33" s="131"/>
      <c r="D33" s="131"/>
      <c r="E33" s="131"/>
      <c r="F33" s="131"/>
      <c r="G33" s="131"/>
      <c r="H33" s="131"/>
      <c r="I33" s="131"/>
      <c r="J33" s="131"/>
      <c r="K33" s="131"/>
      <c r="L33" s="131"/>
      <c r="M33" s="131"/>
      <c r="N33" s="131"/>
      <c r="O33" s="131"/>
      <c r="P33" s="131"/>
      <c r="Q33" s="131"/>
      <c r="R33" s="44"/>
    </row>
    <row r="34" spans="1:18" ht="29.25" customHeight="1">
      <c r="A34" s="66" t="s">
        <v>123</v>
      </c>
      <c r="B34" s="132" t="s">
        <v>68</v>
      </c>
      <c r="C34" s="132"/>
      <c r="D34" s="132"/>
      <c r="E34" s="132"/>
      <c r="F34" s="132"/>
      <c r="G34" s="132"/>
      <c r="H34" s="132"/>
      <c r="I34" s="132"/>
      <c r="J34" s="132"/>
      <c r="K34" s="132"/>
      <c r="L34" s="132"/>
      <c r="M34" s="132"/>
      <c r="N34" s="132"/>
      <c r="O34" s="132"/>
      <c r="P34" s="132"/>
      <c r="Q34" s="132"/>
      <c r="R34" s="44"/>
    </row>
  </sheetData>
  <mergeCells count="31">
    <mergeCell ref="A3:B3"/>
    <mergeCell ref="J3:K3"/>
    <mergeCell ref="O3:Q3"/>
    <mergeCell ref="A1:Q1"/>
    <mergeCell ref="A2:B2"/>
    <mergeCell ref="E2:H2"/>
    <mergeCell ref="J2:K2"/>
    <mergeCell ref="M2:Q2"/>
    <mergeCell ref="G5:G6"/>
    <mergeCell ref="H5:H6"/>
    <mergeCell ref="P5:P6"/>
    <mergeCell ref="Q5:Q6"/>
    <mergeCell ref="A5:B6"/>
    <mergeCell ref="D5:E5"/>
    <mergeCell ref="F5:F6"/>
    <mergeCell ref="J5:K6"/>
    <mergeCell ref="J24:N24"/>
    <mergeCell ref="J22:N22"/>
    <mergeCell ref="J23:K23"/>
    <mergeCell ref="O5:O6"/>
    <mergeCell ref="M5:N5"/>
    <mergeCell ref="J25:O25"/>
    <mergeCell ref="P25:Q25"/>
    <mergeCell ref="B27:Q27"/>
    <mergeCell ref="B28:Q28"/>
    <mergeCell ref="B29:Q29"/>
    <mergeCell ref="B32:Q32"/>
    <mergeCell ref="B33:Q33"/>
    <mergeCell ref="B34:Q34"/>
    <mergeCell ref="B30:Q30"/>
    <mergeCell ref="B31:Q31"/>
  </mergeCells>
  <phoneticPr fontId="2"/>
  <conditionalFormatting sqref="A7:H22">
    <cfRule type="expression" dxfId="25" priority="2">
      <formula>$C7="休日"</formula>
    </cfRule>
  </conditionalFormatting>
  <conditionalFormatting sqref="J7:Q21">
    <cfRule type="expression" dxfId="24" priority="1">
      <formula>$L7="休日"</formula>
    </cfRule>
  </conditionalFormatting>
  <conditionalFormatting sqref="J22:Q22">
    <cfRule type="expression" dxfId="23" priority="3">
      <formula>$K22="日"</formula>
    </cfRule>
    <cfRule type="expression" dxfId="22" priority="4">
      <formula>$K22="土"</formula>
    </cfRule>
  </conditionalFormatting>
  <printOptions horizontalCentered="1" verticalCentered="1"/>
  <pageMargins left="0.78740157480314965" right="0.39370078740157483" top="0.31496062992125984" bottom="0.31496062992125984" header="0.59055118110236227" footer="0.19685039370078741"/>
  <pageSetup paperSize="9" scale="7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0422E9-78D2-4382-AE54-CD4446C6DBD0}">
          <x14:formula1>
            <xm:f>Sheet1!$B$16:$B$27</xm:f>
          </x14:formula1>
          <xm:sqref>G7:G22 P7:P21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記入例</vt:lpstr>
      <vt:lpstr>Ex</vt:lpstr>
      <vt:lpstr>2026.4</vt:lpstr>
      <vt:lpstr>2026.5</vt:lpstr>
      <vt:lpstr>2026.6</vt:lpstr>
      <vt:lpstr>2026.7</vt:lpstr>
      <vt:lpstr>2026.8</vt:lpstr>
      <vt:lpstr>2026.9</vt:lpstr>
      <vt:lpstr>2026.10</vt:lpstr>
      <vt:lpstr>2026.11</vt:lpstr>
      <vt:lpstr>2026.12</vt:lpstr>
      <vt:lpstr>2027.1</vt:lpstr>
      <vt:lpstr>2027.2</vt:lpstr>
      <vt:lpstr>2027.3</vt:lpstr>
      <vt:lpstr>Sheet1</vt:lpstr>
      <vt:lpstr>'2026.10'!Print_Area</vt:lpstr>
      <vt:lpstr>'2026.11'!Print_Area</vt:lpstr>
      <vt:lpstr>'2026.12'!Print_Area</vt:lpstr>
      <vt:lpstr>'2026.4'!Print_Area</vt:lpstr>
      <vt:lpstr>'2026.5'!Print_Area</vt:lpstr>
      <vt:lpstr>'2026.6'!Print_Area</vt:lpstr>
      <vt:lpstr>'2026.7'!Print_Area</vt:lpstr>
      <vt:lpstr>'2026.8'!Print_Area</vt:lpstr>
      <vt:lpstr>'2026.9'!Print_Area</vt:lpstr>
      <vt:lpstr>'2027.1'!Print_Area</vt:lpstr>
      <vt:lpstr>'2027.2'!Print_Area</vt:lpstr>
      <vt:lpstr>'2027.3'!Print_Area</vt:lpstr>
      <vt:lpstr>Ex!Print_Area</vt:lpstr>
      <vt:lpstr>記入例!Print_Area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総務課職員福利係</dc:creator>
  <cp:lastModifiedBy>阿部　絵美</cp:lastModifiedBy>
  <cp:lastPrinted>2019-03-29T02:19:16Z</cp:lastPrinted>
  <dcterms:created xsi:type="dcterms:W3CDTF">2009-10-30T06:43:57Z</dcterms:created>
  <dcterms:modified xsi:type="dcterms:W3CDTF">2026-04-16T02:16:47Z</dcterms:modified>
</cp:coreProperties>
</file>